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DieseArbeitsmappe"/>
  <mc:AlternateContent xmlns:mc="http://schemas.openxmlformats.org/markup-compatibility/2006">
    <mc:Choice Requires="x15">
      <x15ac:absPath xmlns:x15ac="http://schemas.microsoft.com/office/spreadsheetml/2010/11/ac" url="H:\LaufAHJ\Formulare\"/>
    </mc:Choice>
  </mc:AlternateContent>
  <xr:revisionPtr revIDLastSave="0" documentId="13_ncr:1_{A4220A33-8C31-462F-A6A6-A3654151C60C}" xr6:coauthVersionLast="47" xr6:coauthVersionMax="47" xr10:uidLastSave="{00000000-0000-0000-0000-000000000000}"/>
  <bookViews>
    <workbookView xWindow="-120" yWindow="-120" windowWidth="29040" windowHeight="15720" tabRatio="896" activeTab="1" xr2:uid="{00000000-000D-0000-FFFF-FFFF00000000}"/>
  </bookViews>
  <sheets>
    <sheet name="Hinweise" sheetId="1" r:id="rId1"/>
    <sheet name="Kapitalbedarfsplanung" sheetId="2" r:id="rId2"/>
    <sheet name="Finanzplanung" sheetId="3" r:id="rId3"/>
    <sheet name="Umsatzplan" sheetId="20" r:id="rId4"/>
    <sheet name="Liquiditätsplan" sheetId="9" r:id="rId5"/>
    <sheet name="Rentabilitätsberechnung" sheetId="11" r:id="rId6"/>
    <sheet name="Privatentnahmen" sheetId="4" r:id="rId7"/>
    <sheet name="Daten int." sheetId="16" state="hidden" r:id="rId8"/>
    <sheet name="Kalk. int." sheetId="19" state="hidden" r:id="rId9"/>
    <sheet name="Finanz. int." sheetId="6" state="hidden" r:id="rId10"/>
    <sheet name="Gew.-St. int." sheetId="14" state="hidden" r:id="rId11"/>
  </sheets>
  <definedNames>
    <definedName name="______xlnm.Print_Area" localSheetId="2">Finanzplanung!$A$11:$D$28</definedName>
    <definedName name="______xlnm.Print_Area" localSheetId="1">Kapitalbedarfsplanung!$B$1:$D$37</definedName>
    <definedName name="______xlnm.Print_Area" localSheetId="4">Liquiditätsplan!$B$1:$O$122</definedName>
    <definedName name="______xlnm.Print_Area" localSheetId="6">Privatentnahmen!$B$1:$I$58</definedName>
    <definedName name="______xlnm.Print_Area" localSheetId="5">Rentabilitätsberechnung!$A$1:$F$40</definedName>
    <definedName name="______xlnm.Print_Titles" localSheetId="4">Liquiditätsplan!$A:$A</definedName>
    <definedName name="_____xlnm.Print_Area" localSheetId="2">Finanzplanung!$A$11:$D$28</definedName>
    <definedName name="_____xlnm.Print_Area" localSheetId="1">Kapitalbedarfsplanung!$B$1:$D$37</definedName>
    <definedName name="_____xlnm.Print_Area" localSheetId="4">Liquiditätsplan!$B$1:$O$122</definedName>
    <definedName name="_____xlnm.Print_Area" localSheetId="6">Privatentnahmen!$B$1:$I$58</definedName>
    <definedName name="_____xlnm.Print_Area" localSheetId="5">Rentabilitätsberechnung!$A$1:$F$40</definedName>
    <definedName name="_____xlnm.Print_Titles" localSheetId="4">Liquiditätsplan!$A:$A</definedName>
    <definedName name="____xlnm.Print_Area" localSheetId="2">Finanzplanung!$A$11:$D$28</definedName>
    <definedName name="____xlnm.Print_Area" localSheetId="0">Hinweise!$A$1:$B$22</definedName>
    <definedName name="____xlnm.Print_Area" localSheetId="1">Kapitalbedarfsplanung!$B$1:$D$37</definedName>
    <definedName name="____xlnm.Print_Area" localSheetId="4">Liquiditätsplan!$B$1:$O$122</definedName>
    <definedName name="____xlnm.Print_Area" localSheetId="6">Privatentnahmen!$B$1:$I$58</definedName>
    <definedName name="____xlnm.Print_Area" localSheetId="5">Rentabilitätsberechnung!$A$1:$F$40</definedName>
    <definedName name="____xlnm.Print_Titles" localSheetId="4">Liquiditätsplan!$A:$A</definedName>
    <definedName name="___xlnm.Print_Area" localSheetId="9">'Finanz. int.'!$A$1:$P$57</definedName>
    <definedName name="___xlnm.Print_Area" localSheetId="2">Finanzplanung!$A$11:$F$29</definedName>
    <definedName name="___xlnm.Print_Area" localSheetId="0">Hinweise!$A$1:$B$22</definedName>
    <definedName name="___xlnm.Print_Area" localSheetId="1">Kapitalbedarfsplanung!$B$1:$D$42</definedName>
    <definedName name="___xlnm.Print_Area" localSheetId="4">Liquiditätsplan!$A$1:$O$39</definedName>
    <definedName name="___xlnm.Print_Area" localSheetId="6">Privatentnahmen!$A$1:$I$58</definedName>
    <definedName name="___xlnm.Print_Area" localSheetId="5">Rentabilitätsberechnung!$A$1:$F$42</definedName>
    <definedName name="___xlnm.Print_Titles" localSheetId="4">Liquiditätsplan!$A:$A</definedName>
    <definedName name="__xlnm.Print_Area" localSheetId="9">'Finanz. int.'!$A$1:$P$57</definedName>
    <definedName name="__xlnm.Print_Area" localSheetId="2">Finanzplanung!$A$11:$F$29</definedName>
    <definedName name="__xlnm.Print_Area" localSheetId="0">Hinweise!$A$1:$B$22</definedName>
    <definedName name="__xlnm.Print_Area" localSheetId="1">Kapitalbedarfsplanung!$B$1:$D$42</definedName>
    <definedName name="__xlnm.Print_Area" localSheetId="4">Liquiditätsplan!$A$1:$O$39</definedName>
    <definedName name="__xlnm.Print_Area" localSheetId="6">Privatentnahmen!$A$1:$I$58</definedName>
    <definedName name="__xlnm.Print_Area" localSheetId="5">Rentabilitätsberechnung!$A$1:$F$42</definedName>
    <definedName name="__xlnm.Print_Titles" localSheetId="4">Liquiditätsplan!$A:$A</definedName>
    <definedName name="_xlnm._FilterDatabase" localSheetId="10" hidden="1">'Gew.-St. int.'!$A$4:$I$4</definedName>
    <definedName name="_xlnm.Print_Area" localSheetId="7">'Daten int.'!$A$1:$O$182</definedName>
    <definedName name="_xlnm.Print_Area" localSheetId="9">'Finanz. int.'!$A$1:$AL$61</definedName>
    <definedName name="_xlnm.Print_Area" localSheetId="2">Finanzplanung!$A$1:$E$29</definedName>
    <definedName name="_xlnm.Print_Area" localSheetId="10">'Gew.-St. int.'!$A$1:$I$400</definedName>
    <definedName name="_xlnm.Print_Area" localSheetId="0">Hinweise!$A$1:$B$22</definedName>
    <definedName name="_xlnm.Print_Area" localSheetId="1">Kapitalbedarfsplanung!$B$1:$D$38</definedName>
    <definedName name="_xlnm.Print_Area" localSheetId="4">Liquiditätsplan!$A$1:$O$122</definedName>
    <definedName name="_xlnm.Print_Area" localSheetId="6">Privatentnahmen!$A$1:$G$58</definedName>
    <definedName name="_xlnm.Print_Area" localSheetId="5">Rentabilitätsberechnung!$A$1:$E$41</definedName>
    <definedName name="_xlnm.Print_Area" localSheetId="3">Umsatzplan!$A$1:$Q$96</definedName>
    <definedName name="_xlnm.Print_Titles" localSheetId="10">'Gew.-St. int.'!$1:$4</definedName>
    <definedName name="_xlnm.Print_Titles" localSheetId="4">Liquiditätsplan!$A:$A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4" l="1"/>
  <c r="E12" i="4"/>
  <c r="F12" i="4"/>
  <c r="F52" i="4"/>
  <c r="E52" i="4"/>
  <c r="D52" i="4"/>
  <c r="D13" i="4"/>
  <c r="E13" i="4"/>
  <c r="F13" i="4"/>
  <c r="M11" i="20"/>
  <c r="L11" i="20"/>
  <c r="K11" i="20"/>
  <c r="J11" i="20"/>
  <c r="I11" i="20"/>
  <c r="H11" i="20"/>
  <c r="G11" i="20"/>
  <c r="F11" i="20"/>
  <c r="E11" i="20"/>
  <c r="D11" i="20"/>
  <c r="C11" i="20"/>
  <c r="B11" i="20"/>
  <c r="D23" i="11"/>
  <c r="B122" i="9"/>
  <c r="B81" i="9"/>
  <c r="Q114" i="9" l="1"/>
  <c r="Q73" i="9"/>
  <c r="D91" i="9"/>
  <c r="E91" i="9"/>
  <c r="F91" i="9"/>
  <c r="G91" i="9"/>
  <c r="H91" i="9"/>
  <c r="I91" i="9"/>
  <c r="J91" i="9"/>
  <c r="K91" i="9"/>
  <c r="L91" i="9"/>
  <c r="M91" i="9"/>
  <c r="N91" i="9"/>
  <c r="C91" i="9"/>
  <c r="D50" i="9"/>
  <c r="E50" i="9"/>
  <c r="F50" i="9"/>
  <c r="G50" i="9"/>
  <c r="H50" i="9"/>
  <c r="I50" i="9"/>
  <c r="J50" i="9"/>
  <c r="K50" i="9"/>
  <c r="L50" i="9"/>
  <c r="M50" i="9"/>
  <c r="N50" i="9"/>
  <c r="C50" i="9"/>
  <c r="M93" i="20"/>
  <c r="L93" i="20"/>
  <c r="K93" i="20"/>
  <c r="J93" i="20"/>
  <c r="I93" i="20"/>
  <c r="H93" i="20"/>
  <c r="G93" i="20"/>
  <c r="F93" i="20"/>
  <c r="E93" i="20"/>
  <c r="D93" i="20"/>
  <c r="C93" i="20"/>
  <c r="B93" i="20"/>
  <c r="M89" i="20"/>
  <c r="L89" i="20"/>
  <c r="K89" i="20"/>
  <c r="J89" i="20"/>
  <c r="I89" i="20"/>
  <c r="H89" i="20"/>
  <c r="G89" i="20"/>
  <c r="F89" i="20"/>
  <c r="E89" i="20"/>
  <c r="D89" i="20"/>
  <c r="C89" i="20"/>
  <c r="B89" i="20"/>
  <c r="M85" i="20"/>
  <c r="L85" i="20"/>
  <c r="K85" i="20"/>
  <c r="J85" i="20"/>
  <c r="I85" i="20"/>
  <c r="H85" i="20"/>
  <c r="G85" i="20"/>
  <c r="F85" i="20"/>
  <c r="E85" i="20"/>
  <c r="D85" i="20"/>
  <c r="C85" i="20"/>
  <c r="B85" i="20"/>
  <c r="M81" i="20"/>
  <c r="L81" i="20"/>
  <c r="K81" i="20"/>
  <c r="J81" i="20"/>
  <c r="I81" i="20"/>
  <c r="H81" i="20"/>
  <c r="G81" i="20"/>
  <c r="F81" i="20"/>
  <c r="E81" i="20"/>
  <c r="D81" i="20"/>
  <c r="C81" i="20"/>
  <c r="B81" i="20"/>
  <c r="M77" i="20"/>
  <c r="L77" i="20"/>
  <c r="K77" i="20"/>
  <c r="J77" i="20"/>
  <c r="I77" i="20"/>
  <c r="H77" i="20"/>
  <c r="G77" i="20"/>
  <c r="F77" i="20"/>
  <c r="E77" i="20"/>
  <c r="D77" i="20"/>
  <c r="C77" i="20"/>
  <c r="B77" i="20"/>
  <c r="M60" i="20"/>
  <c r="L60" i="20"/>
  <c r="K60" i="20"/>
  <c r="J60" i="20"/>
  <c r="I60" i="20"/>
  <c r="H60" i="20"/>
  <c r="G60" i="20"/>
  <c r="F60" i="20"/>
  <c r="E60" i="20"/>
  <c r="D60" i="20"/>
  <c r="C60" i="20"/>
  <c r="B60" i="20"/>
  <c r="M56" i="20"/>
  <c r="L56" i="20"/>
  <c r="K56" i="20"/>
  <c r="J56" i="20"/>
  <c r="I56" i="20"/>
  <c r="H56" i="20"/>
  <c r="G56" i="20"/>
  <c r="F56" i="20"/>
  <c r="E56" i="20"/>
  <c r="D56" i="20"/>
  <c r="C56" i="20"/>
  <c r="B56" i="20"/>
  <c r="M52" i="20"/>
  <c r="L52" i="20"/>
  <c r="K52" i="20"/>
  <c r="J52" i="20"/>
  <c r="I52" i="20"/>
  <c r="H52" i="20"/>
  <c r="G52" i="20"/>
  <c r="F52" i="20"/>
  <c r="E52" i="20"/>
  <c r="D52" i="20"/>
  <c r="C52" i="20"/>
  <c r="B52" i="20"/>
  <c r="M48" i="20"/>
  <c r="L48" i="20"/>
  <c r="K48" i="20"/>
  <c r="J48" i="20"/>
  <c r="I48" i="20"/>
  <c r="H48" i="20"/>
  <c r="G48" i="20"/>
  <c r="F48" i="20"/>
  <c r="E48" i="20"/>
  <c r="D48" i="20"/>
  <c r="C48" i="20"/>
  <c r="B48" i="20"/>
  <c r="M44" i="20"/>
  <c r="L44" i="20"/>
  <c r="K44" i="20"/>
  <c r="J44" i="20"/>
  <c r="I44" i="20"/>
  <c r="H44" i="20"/>
  <c r="G44" i="20"/>
  <c r="F44" i="20"/>
  <c r="E44" i="20"/>
  <c r="D44" i="20"/>
  <c r="C44" i="20"/>
  <c r="B44" i="20"/>
  <c r="M27" i="20"/>
  <c r="L27" i="20"/>
  <c r="K27" i="20"/>
  <c r="J27" i="20"/>
  <c r="I27" i="20"/>
  <c r="H27" i="20"/>
  <c r="G27" i="20"/>
  <c r="F27" i="20"/>
  <c r="E27" i="20"/>
  <c r="D27" i="20"/>
  <c r="C27" i="20"/>
  <c r="B27" i="20"/>
  <c r="M23" i="20"/>
  <c r="L23" i="20"/>
  <c r="K23" i="20"/>
  <c r="J23" i="20"/>
  <c r="I23" i="20"/>
  <c r="H23" i="20"/>
  <c r="G23" i="20"/>
  <c r="F23" i="20"/>
  <c r="E23" i="20"/>
  <c r="D23" i="20"/>
  <c r="C23" i="20"/>
  <c r="B23" i="20"/>
  <c r="M19" i="20"/>
  <c r="L19" i="20"/>
  <c r="K19" i="20"/>
  <c r="J19" i="20"/>
  <c r="I19" i="20"/>
  <c r="H19" i="20"/>
  <c r="G19" i="20"/>
  <c r="F19" i="20"/>
  <c r="E19" i="20"/>
  <c r="D19" i="20"/>
  <c r="C19" i="20"/>
  <c r="B19" i="20"/>
  <c r="M15" i="20"/>
  <c r="L15" i="20"/>
  <c r="K15" i="20"/>
  <c r="J15" i="20"/>
  <c r="I15" i="20"/>
  <c r="H15" i="20"/>
  <c r="G15" i="20"/>
  <c r="F15" i="20"/>
  <c r="E15" i="20"/>
  <c r="D15" i="20"/>
  <c r="C15" i="20"/>
  <c r="B15" i="20"/>
  <c r="M94" i="20"/>
  <c r="M28" i="20"/>
  <c r="N9" i="9" s="1"/>
  <c r="N12" i="9" s="1"/>
  <c r="M61" i="20"/>
  <c r="N91" i="20" l="1"/>
  <c r="N89" i="20"/>
  <c r="N87" i="20"/>
  <c r="N85" i="20"/>
  <c r="N83" i="20"/>
  <c r="N81" i="20"/>
  <c r="N79" i="20"/>
  <c r="N77" i="20"/>
  <c r="N75" i="20"/>
  <c r="N58" i="20"/>
  <c r="N56" i="20"/>
  <c r="N54" i="20"/>
  <c r="N52" i="20"/>
  <c r="N50" i="20"/>
  <c r="N48" i="20"/>
  <c r="N46" i="20"/>
  <c r="N44" i="20"/>
  <c r="N42" i="20"/>
  <c r="N25" i="20"/>
  <c r="N21" i="20"/>
  <c r="N17" i="20"/>
  <c r="N13" i="20"/>
  <c r="N9" i="20"/>
  <c r="N15" i="20"/>
  <c r="N19" i="20"/>
  <c r="N23" i="20"/>
  <c r="N11" i="20"/>
  <c r="L28" i="20"/>
  <c r="M9" i="9" s="1"/>
  <c r="M12" i="9" s="1"/>
  <c r="K28" i="20"/>
  <c r="L9" i="9" s="1"/>
  <c r="L12" i="9" s="1"/>
  <c r="J28" i="20"/>
  <c r="K9" i="9" s="1"/>
  <c r="K12" i="9" s="1"/>
  <c r="I28" i="20"/>
  <c r="J9" i="9" s="1"/>
  <c r="J12" i="9" s="1"/>
  <c r="H28" i="20"/>
  <c r="I9" i="9" s="1"/>
  <c r="I12" i="9" s="1"/>
  <c r="G28" i="20"/>
  <c r="H9" i="9" s="1"/>
  <c r="H12" i="9" s="1"/>
  <c r="F28" i="20"/>
  <c r="G9" i="9" s="1"/>
  <c r="G12" i="9" s="1"/>
  <c r="E28" i="20"/>
  <c r="F9" i="9" s="1"/>
  <c r="F12" i="9" s="1"/>
  <c r="D28" i="20"/>
  <c r="E9" i="9" s="1"/>
  <c r="E12" i="9" s="1"/>
  <c r="C28" i="20"/>
  <c r="D9" i="9" s="1"/>
  <c r="D12" i="9" s="1"/>
  <c r="B28" i="20"/>
  <c r="C9" i="9" s="1"/>
  <c r="L61" i="20"/>
  <c r="K61" i="20"/>
  <c r="J61" i="20"/>
  <c r="I61" i="20"/>
  <c r="H61" i="20"/>
  <c r="G61" i="20"/>
  <c r="F61" i="20"/>
  <c r="E61" i="20"/>
  <c r="D61" i="20"/>
  <c r="C61" i="20"/>
  <c r="B61" i="20"/>
  <c r="C94" i="20"/>
  <c r="D94" i="20"/>
  <c r="E94" i="20"/>
  <c r="F94" i="20"/>
  <c r="G94" i="20"/>
  <c r="H94" i="20"/>
  <c r="I94" i="20"/>
  <c r="J94" i="20"/>
  <c r="K94" i="20"/>
  <c r="L94" i="20"/>
  <c r="B94" i="20"/>
  <c r="Q19" i="9"/>
  <c r="Q31" i="9"/>
  <c r="Q33" i="9"/>
  <c r="A4" i="20"/>
  <c r="A37" i="20" s="1"/>
  <c r="A70" i="20" s="1"/>
  <c r="A2" i="20"/>
  <c r="A35" i="20" s="1"/>
  <c r="A68" i="20" s="1"/>
  <c r="B29" i="20" l="1"/>
  <c r="C29" i="20" s="1"/>
  <c r="D29" i="20" s="1"/>
  <c r="E29" i="20" s="1"/>
  <c r="F29" i="20" s="1"/>
  <c r="G29" i="20" s="1"/>
  <c r="H29" i="20" s="1"/>
  <c r="I29" i="20" s="1"/>
  <c r="J29" i="20" s="1"/>
  <c r="K29" i="20" s="1"/>
  <c r="L29" i="20" s="1"/>
  <c r="M29" i="20" s="1"/>
  <c r="N27" i="20"/>
  <c r="N28" i="20" s="1"/>
  <c r="N60" i="20"/>
  <c r="N61" i="20" s="1"/>
  <c r="B62" i="20"/>
  <c r="C62" i="20" s="1"/>
  <c r="D62" i="20" s="1"/>
  <c r="E62" i="20" s="1"/>
  <c r="F62" i="20" s="1"/>
  <c r="G62" i="20" s="1"/>
  <c r="H62" i="20" s="1"/>
  <c r="I62" i="20" s="1"/>
  <c r="J62" i="20" s="1"/>
  <c r="K62" i="20" s="1"/>
  <c r="L62" i="20" s="1"/>
  <c r="M62" i="20" s="1"/>
  <c r="B95" i="20"/>
  <c r="C95" i="20" s="1"/>
  <c r="D95" i="20" s="1"/>
  <c r="E95" i="20" s="1"/>
  <c r="F95" i="20" s="1"/>
  <c r="G95" i="20" s="1"/>
  <c r="H95" i="20" s="1"/>
  <c r="I95" i="20" s="1"/>
  <c r="J95" i="20" s="1"/>
  <c r="K95" i="20" s="1"/>
  <c r="L95" i="20" s="1"/>
  <c r="M95" i="20" s="1"/>
  <c r="N93" i="20"/>
  <c r="N94" i="20" s="1"/>
  <c r="O118" i="9" l="1"/>
  <c r="O77" i="9"/>
  <c r="O36" i="9"/>
  <c r="Q50" i="9"/>
  <c r="Q91" i="9" s="1"/>
  <c r="Q51" i="9"/>
  <c r="Q92" i="9" s="1"/>
  <c r="Q52" i="9"/>
  <c r="Q93" i="9" s="1"/>
  <c r="Q54" i="9"/>
  <c r="Q95" i="9" s="1"/>
  <c r="Q55" i="9"/>
  <c r="Q96" i="9" s="1"/>
  <c r="Q56" i="9"/>
  <c r="Q97" i="9" s="1"/>
  <c r="Q58" i="9"/>
  <c r="Q99" i="9" s="1"/>
  <c r="Q59" i="9"/>
  <c r="Q100" i="9" s="1"/>
  <c r="Q60" i="9"/>
  <c r="Q101" i="9" s="1"/>
  <c r="Q61" i="9"/>
  <c r="Q102" i="9" s="1"/>
  <c r="Q62" i="9"/>
  <c r="Q103" i="9" s="1"/>
  <c r="Q65" i="9"/>
  <c r="Q106" i="9" s="1"/>
  <c r="Q66" i="9"/>
  <c r="Q107" i="9" s="1"/>
  <c r="Q67" i="9"/>
  <c r="Q108" i="9" s="1"/>
  <c r="Q69" i="9"/>
  <c r="Q110" i="9" s="1"/>
  <c r="Q70" i="9"/>
  <c r="Q111" i="9" s="1"/>
  <c r="Q71" i="9"/>
  <c r="Q112" i="9" s="1"/>
  <c r="Q72" i="9"/>
  <c r="Q113" i="9" s="1"/>
  <c r="Q74" i="9"/>
  <c r="Q115" i="9" s="1"/>
  <c r="Q75" i="9"/>
  <c r="Q116" i="9" s="1"/>
  <c r="Q76" i="9"/>
  <c r="Q117" i="9" s="1"/>
  <c r="Q77" i="9"/>
  <c r="Q118" i="9" s="1"/>
  <c r="Q49" i="9"/>
  <c r="Q90" i="9" s="1"/>
  <c r="B4" i="4"/>
  <c r="B2" i="4"/>
  <c r="F48" i="4"/>
  <c r="F49" i="4" s="1"/>
  <c r="E48" i="4"/>
  <c r="E49" i="4" s="1"/>
  <c r="F33" i="4"/>
  <c r="F34" i="4" s="1"/>
  <c r="E33" i="4"/>
  <c r="P80" i="9"/>
  <c r="P121" i="9" s="1"/>
  <c r="B50" i="9"/>
  <c r="B91" i="9" s="1"/>
  <c r="B51" i="9"/>
  <c r="B92" i="9" s="1"/>
  <c r="B52" i="9"/>
  <c r="B93" i="9" s="1"/>
  <c r="B53" i="9"/>
  <c r="B94" i="9" s="1"/>
  <c r="B54" i="9"/>
  <c r="B95" i="9" s="1"/>
  <c r="B55" i="9"/>
  <c r="B96" i="9" s="1"/>
  <c r="B56" i="9"/>
  <c r="B97" i="9" s="1"/>
  <c r="B57" i="9"/>
  <c r="B98" i="9" s="1"/>
  <c r="B58" i="9"/>
  <c r="B99" i="9" s="1"/>
  <c r="B59" i="9"/>
  <c r="B100" i="9" s="1"/>
  <c r="B60" i="9"/>
  <c r="B101" i="9" s="1"/>
  <c r="B61" i="9"/>
  <c r="B102" i="9" s="1"/>
  <c r="B62" i="9"/>
  <c r="B103" i="9" s="1"/>
  <c r="B63" i="9"/>
  <c r="B104" i="9" s="1"/>
  <c r="B64" i="9"/>
  <c r="B105" i="9" s="1"/>
  <c r="B65" i="9"/>
  <c r="B106" i="9" s="1"/>
  <c r="B66" i="9"/>
  <c r="B107" i="9" s="1"/>
  <c r="B67" i="9"/>
  <c r="B108" i="9" s="1"/>
  <c r="B68" i="9"/>
  <c r="B109" i="9" s="1"/>
  <c r="B69" i="9"/>
  <c r="B110" i="9" s="1"/>
  <c r="B70" i="9"/>
  <c r="B111" i="9" s="1"/>
  <c r="B71" i="9"/>
  <c r="B112" i="9" s="1"/>
  <c r="B72" i="9"/>
  <c r="B113" i="9" s="1"/>
  <c r="B73" i="9"/>
  <c r="B114" i="9" s="1"/>
  <c r="B74" i="9"/>
  <c r="B115" i="9" s="1"/>
  <c r="B75" i="9"/>
  <c r="B116" i="9" s="1"/>
  <c r="B76" i="9"/>
  <c r="B117" i="9" s="1"/>
  <c r="B77" i="9"/>
  <c r="B118" i="9" s="1"/>
  <c r="B78" i="9"/>
  <c r="B119" i="9" s="1"/>
  <c r="B79" i="9"/>
  <c r="B120" i="9" s="1"/>
  <c r="B80" i="9"/>
  <c r="B121" i="9" s="1"/>
  <c r="B49" i="9"/>
  <c r="B90" i="9" s="1"/>
  <c r="Q48" i="9"/>
  <c r="N119" i="9"/>
  <c r="M119" i="9"/>
  <c r="L119" i="9"/>
  <c r="K119" i="9"/>
  <c r="J119" i="9"/>
  <c r="I119" i="9"/>
  <c r="H119" i="9"/>
  <c r="G119" i="9"/>
  <c r="F119" i="9"/>
  <c r="E119" i="9"/>
  <c r="D119" i="9"/>
  <c r="C119" i="9"/>
  <c r="N94" i="9"/>
  <c r="N120" i="9" s="1"/>
  <c r="M94" i="9"/>
  <c r="M120" i="9" s="1"/>
  <c r="L94" i="9"/>
  <c r="K94" i="9"/>
  <c r="K120" i="9" s="1"/>
  <c r="J94" i="9"/>
  <c r="I94" i="9"/>
  <c r="H94" i="9"/>
  <c r="H120" i="9" s="1"/>
  <c r="G94" i="9"/>
  <c r="G120" i="9" s="1"/>
  <c r="F94" i="9"/>
  <c r="F120" i="9" s="1"/>
  <c r="E94" i="9"/>
  <c r="E120" i="9" s="1"/>
  <c r="D94" i="9"/>
  <c r="D120" i="9" s="1"/>
  <c r="C94" i="9"/>
  <c r="C120" i="9" s="1"/>
  <c r="N78" i="9"/>
  <c r="M78" i="9"/>
  <c r="L78" i="9"/>
  <c r="K78" i="9"/>
  <c r="J78" i="9"/>
  <c r="I78" i="9"/>
  <c r="H78" i="9"/>
  <c r="G78" i="9"/>
  <c r="F78" i="9"/>
  <c r="E78" i="9"/>
  <c r="D78" i="9"/>
  <c r="C78" i="9"/>
  <c r="O78" i="9" s="1"/>
  <c r="N53" i="9"/>
  <c r="N79" i="9" s="1"/>
  <c r="M53" i="9"/>
  <c r="L53" i="9"/>
  <c r="L79" i="9" s="1"/>
  <c r="K53" i="9"/>
  <c r="J53" i="9"/>
  <c r="J79" i="9" s="1"/>
  <c r="I53" i="9"/>
  <c r="I79" i="9" s="1"/>
  <c r="H53" i="9"/>
  <c r="H79" i="9" s="1"/>
  <c r="G53" i="9"/>
  <c r="G79" i="9" s="1"/>
  <c r="F53" i="9"/>
  <c r="F79" i="9" s="1"/>
  <c r="E53" i="9"/>
  <c r="E79" i="9" s="1"/>
  <c r="D53" i="9"/>
  <c r="D79" i="9" s="1"/>
  <c r="C53" i="9"/>
  <c r="D37" i="9"/>
  <c r="E37" i="9"/>
  <c r="F37" i="9"/>
  <c r="G37" i="9"/>
  <c r="H37" i="9"/>
  <c r="I37" i="9"/>
  <c r="J37" i="9"/>
  <c r="K37" i="9"/>
  <c r="L37" i="9"/>
  <c r="M37" i="9"/>
  <c r="N37" i="9"/>
  <c r="C37" i="9"/>
  <c r="D38" i="9"/>
  <c r="E38" i="9"/>
  <c r="H38" i="9"/>
  <c r="I38" i="9"/>
  <c r="J38" i="9"/>
  <c r="K38" i="9"/>
  <c r="N38" i="9"/>
  <c r="C12" i="9"/>
  <c r="D17" i="3"/>
  <c r="D19" i="2"/>
  <c r="D10" i="11"/>
  <c r="E10" i="11" s="1"/>
  <c r="E54" i="4" l="1"/>
  <c r="E34" i="4"/>
  <c r="O119" i="9"/>
  <c r="I120" i="9"/>
  <c r="J120" i="9"/>
  <c r="L120" i="9"/>
  <c r="C79" i="9"/>
  <c r="F54" i="4"/>
  <c r="K79" i="9"/>
  <c r="M79" i="9"/>
  <c r="M38" i="9"/>
  <c r="L38" i="9"/>
  <c r="F38" i="9"/>
  <c r="G38" i="9"/>
  <c r="C38" i="9"/>
  <c r="C147" i="16"/>
  <c r="F58" i="4" l="1"/>
  <c r="F55" i="4"/>
  <c r="E58" i="4"/>
  <c r="E55" i="4"/>
  <c r="D144" i="19"/>
  <c r="D120" i="19" l="1"/>
  <c r="P120" i="19" s="1"/>
  <c r="AB120" i="19" s="1"/>
  <c r="D123" i="19" l="1"/>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E138" i="19"/>
  <c r="I138" i="19"/>
  <c r="M138" i="19"/>
  <c r="E139" i="19"/>
  <c r="E140" i="19"/>
  <c r="F140" i="19"/>
  <c r="G140" i="19" s="1"/>
  <c r="I140" i="19"/>
  <c r="M140" i="19"/>
  <c r="D74" i="19"/>
  <c r="E75" i="19"/>
  <c r="E74" i="19" s="1"/>
  <c r="D62" i="19"/>
  <c r="D61" i="19"/>
  <c r="D60" i="19"/>
  <c r="E59" i="19"/>
  <c r="F59" i="19" s="1"/>
  <c r="D58" i="19"/>
  <c r="D54" i="19"/>
  <c r="D53" i="19"/>
  <c r="D52" i="19"/>
  <c r="D51" i="19"/>
  <c r="D50" i="19"/>
  <c r="D49" i="19"/>
  <c r="D48" i="19"/>
  <c r="E47" i="19"/>
  <c r="E46" i="19" s="1"/>
  <c r="D46" i="19"/>
  <c r="D43" i="19"/>
  <c r="D42" i="19"/>
  <c r="D41" i="19"/>
  <c r="D40" i="19"/>
  <c r="D39" i="19"/>
  <c r="D37" i="19"/>
  <c r="D36" i="19"/>
  <c r="D35" i="19"/>
  <c r="D34" i="19"/>
  <c r="D30" i="19"/>
  <c r="D29" i="19"/>
  <c r="D28" i="19"/>
  <c r="D27" i="19"/>
  <c r="D25" i="19"/>
  <c r="D24" i="19"/>
  <c r="D23" i="19"/>
  <c r="D22" i="19"/>
  <c r="D18" i="19"/>
  <c r="D17" i="19"/>
  <c r="D16" i="19"/>
  <c r="D15" i="19"/>
  <c r="D13" i="19"/>
  <c r="D12" i="19"/>
  <c r="D11" i="19"/>
  <c r="D10" i="19"/>
  <c r="D8" i="19"/>
  <c r="D7" i="19"/>
  <c r="D6" i="19"/>
  <c r="E5" i="19"/>
  <c r="D4" i="19"/>
  <c r="G161" i="16"/>
  <c r="H161" i="16" l="1"/>
  <c r="I161" i="16" s="1"/>
  <c r="E10" i="19"/>
  <c r="E144" i="19"/>
  <c r="F75" i="19"/>
  <c r="G75" i="19" s="1"/>
  <c r="F47" i="19"/>
  <c r="G47" i="19" s="1"/>
  <c r="H47" i="19" s="1"/>
  <c r="E13" i="19"/>
  <c r="D57" i="19"/>
  <c r="E61" i="19"/>
  <c r="E62" i="19"/>
  <c r="E60" i="19"/>
  <c r="E50" i="19"/>
  <c r="E49" i="19"/>
  <c r="E43" i="19"/>
  <c r="E41" i="19"/>
  <c r="E39" i="19"/>
  <c r="E36" i="19"/>
  <c r="E34" i="19"/>
  <c r="E52" i="19"/>
  <c r="E51" i="19"/>
  <c r="E54" i="19"/>
  <c r="E53" i="19"/>
  <c r="E48" i="19"/>
  <c r="E42" i="19"/>
  <c r="E37" i="19"/>
  <c r="E29" i="19"/>
  <c r="E27" i="19"/>
  <c r="E24" i="19"/>
  <c r="E22" i="19"/>
  <c r="E17" i="19"/>
  <c r="E15" i="19"/>
  <c r="E30" i="19"/>
  <c r="E40" i="19"/>
  <c r="E18" i="19"/>
  <c r="E8" i="19"/>
  <c r="E6" i="19"/>
  <c r="F5" i="19"/>
  <c r="F144" i="19" s="1"/>
  <c r="E4" i="19"/>
  <c r="E23" i="19"/>
  <c r="E35" i="19"/>
  <c r="E16" i="19"/>
  <c r="E25" i="19"/>
  <c r="D44" i="19"/>
  <c r="E12" i="19"/>
  <c r="E11" i="19"/>
  <c r="D68" i="19"/>
  <c r="E7" i="19"/>
  <c r="E28" i="19"/>
  <c r="D65" i="19"/>
  <c r="G59" i="19"/>
  <c r="F58" i="19"/>
  <c r="E58" i="19"/>
  <c r="E69" i="19" s="1"/>
  <c r="D118" i="16"/>
  <c r="D103" i="16"/>
  <c r="D106" i="16"/>
  <c r="F74" i="19" l="1"/>
  <c r="H75" i="19"/>
  <c r="G74" i="19"/>
  <c r="D67" i="19"/>
  <c r="D69" i="19" s="1"/>
  <c r="G46" i="19"/>
  <c r="F46" i="19"/>
  <c r="E68" i="19"/>
  <c r="E57" i="19"/>
  <c r="F61" i="19"/>
  <c r="F54" i="19"/>
  <c r="F52" i="19"/>
  <c r="F50" i="19"/>
  <c r="F48" i="19"/>
  <c r="F62" i="19"/>
  <c r="F60" i="19"/>
  <c r="F43" i="19"/>
  <c r="F41" i="19"/>
  <c r="F39" i="19"/>
  <c r="F36" i="19"/>
  <c r="F34" i="19"/>
  <c r="F51" i="19"/>
  <c r="F53" i="19"/>
  <c r="F42" i="19"/>
  <c r="F40" i="19"/>
  <c r="F37" i="19"/>
  <c r="F35" i="19"/>
  <c r="F30" i="19"/>
  <c r="F29" i="19"/>
  <c r="F27" i="19"/>
  <c r="F24" i="19"/>
  <c r="F22" i="19"/>
  <c r="F17" i="19"/>
  <c r="F15" i="19"/>
  <c r="F12" i="19"/>
  <c r="F49" i="19"/>
  <c r="F28" i="19"/>
  <c r="F23" i="19"/>
  <c r="G5" i="19"/>
  <c r="G144" i="19" s="1"/>
  <c r="F4" i="19"/>
  <c r="F7" i="19"/>
  <c r="F11" i="19"/>
  <c r="F10" i="19"/>
  <c r="F25" i="19"/>
  <c r="F13" i="19"/>
  <c r="F18" i="19"/>
  <c r="F16" i="19"/>
  <c r="F8" i="19"/>
  <c r="F6" i="19"/>
  <c r="E44" i="19"/>
  <c r="G58" i="19"/>
  <c r="H59" i="19"/>
  <c r="H46" i="19"/>
  <c r="I47" i="19"/>
  <c r="E65" i="19"/>
  <c r="I75" i="19" l="1"/>
  <c r="H74" i="19"/>
  <c r="E67" i="19"/>
  <c r="F57" i="19"/>
  <c r="G61" i="19"/>
  <c r="G54" i="19"/>
  <c r="G52" i="19"/>
  <c r="G50" i="19"/>
  <c r="G48" i="19"/>
  <c r="G62" i="19"/>
  <c r="G60" i="19"/>
  <c r="G51" i="19"/>
  <c r="G53" i="19"/>
  <c r="G42" i="19"/>
  <c r="G40" i="19"/>
  <c r="G37" i="19"/>
  <c r="G35" i="19"/>
  <c r="G30" i="19"/>
  <c r="G49" i="19"/>
  <c r="G41" i="19"/>
  <c r="G36" i="19"/>
  <c r="G28" i="19"/>
  <c r="G25" i="19"/>
  <c r="G23" i="19"/>
  <c r="G18" i="19"/>
  <c r="G16" i="19"/>
  <c r="G13" i="19"/>
  <c r="G11" i="19"/>
  <c r="G43" i="19"/>
  <c r="G24" i="19"/>
  <c r="G12" i="19"/>
  <c r="G10" i="19"/>
  <c r="G7" i="19"/>
  <c r="G27" i="19"/>
  <c r="G15" i="19"/>
  <c r="G39" i="19"/>
  <c r="G22" i="19"/>
  <c r="G29" i="19"/>
  <c r="G34" i="19"/>
  <c r="G4" i="19"/>
  <c r="G17" i="19"/>
  <c r="G6" i="19"/>
  <c r="H5" i="19"/>
  <c r="H144" i="19" s="1"/>
  <c r="G8" i="19"/>
  <c r="J47" i="19"/>
  <c r="I46" i="19"/>
  <c r="I59" i="19"/>
  <c r="H58" i="19"/>
  <c r="F68" i="19"/>
  <c r="F44" i="19"/>
  <c r="F65" i="19"/>
  <c r="C113" i="16"/>
  <c r="E103" i="16"/>
  <c r="F103" i="16"/>
  <c r="G103" i="16"/>
  <c r="H103" i="16"/>
  <c r="B103" i="16"/>
  <c r="E106" i="16"/>
  <c r="B106" i="16"/>
  <c r="D128" i="16"/>
  <c r="E128" i="16"/>
  <c r="D129" i="16"/>
  <c r="D124" i="16" s="1"/>
  <c r="E129" i="16"/>
  <c r="E124" i="16" s="1"/>
  <c r="D130" i="16"/>
  <c r="E130" i="16"/>
  <c r="D131" i="16"/>
  <c r="E131" i="16"/>
  <c r="C129" i="16"/>
  <c r="C124" i="16" s="1"/>
  <c r="C130" i="16"/>
  <c r="C131" i="16"/>
  <c r="C128" i="16"/>
  <c r="D115" i="16"/>
  <c r="E115" i="16"/>
  <c r="D116" i="16"/>
  <c r="E116" i="16"/>
  <c r="C116" i="16"/>
  <c r="C115" i="16"/>
  <c r="C108" i="16"/>
  <c r="D108" i="16" s="1"/>
  <c r="E108" i="16" s="1"/>
  <c r="J75" i="19" l="1"/>
  <c r="I74" i="19"/>
  <c r="G65" i="19"/>
  <c r="F67" i="19"/>
  <c r="F69" i="19" s="1"/>
  <c r="G68" i="19"/>
  <c r="I58" i="19"/>
  <c r="I69" i="19" s="1"/>
  <c r="J59" i="19"/>
  <c r="G57" i="19"/>
  <c r="H62" i="19"/>
  <c r="H60" i="19"/>
  <c r="H53" i="19"/>
  <c r="H51" i="19"/>
  <c r="H49" i="19"/>
  <c r="H52" i="19"/>
  <c r="H42" i="19"/>
  <c r="H40" i="19"/>
  <c r="H37" i="19"/>
  <c r="H35" i="19"/>
  <c r="H54" i="19"/>
  <c r="H43" i="19"/>
  <c r="H41" i="19"/>
  <c r="H39" i="19"/>
  <c r="H36" i="19"/>
  <c r="H34" i="19"/>
  <c r="H29" i="19"/>
  <c r="H27" i="19"/>
  <c r="H24" i="19"/>
  <c r="H22" i="19"/>
  <c r="I5" i="19"/>
  <c r="I144" i="19" s="1"/>
  <c r="H4" i="19"/>
  <c r="H61" i="19"/>
  <c r="H15" i="19"/>
  <c r="H11" i="19"/>
  <c r="H48" i="19"/>
  <c r="H30" i="19"/>
  <c r="H16" i="19"/>
  <c r="H50" i="19"/>
  <c r="H17" i="19"/>
  <c r="H8" i="19"/>
  <c r="H6" i="19"/>
  <c r="H18" i="19"/>
  <c r="H10" i="19"/>
  <c r="H25" i="19"/>
  <c r="H23" i="19"/>
  <c r="H28" i="19"/>
  <c r="H13" i="19"/>
  <c r="H12" i="19"/>
  <c r="H7" i="19"/>
  <c r="G44" i="19"/>
  <c r="K47" i="19"/>
  <c r="J46" i="19"/>
  <c r="C122" i="16"/>
  <c r="D122" i="16" s="1"/>
  <c r="E122" i="16" s="1"/>
  <c r="J74" i="19" l="1"/>
  <c r="K75" i="19"/>
  <c r="H65" i="19"/>
  <c r="G67" i="19"/>
  <c r="G69" i="19" s="1"/>
  <c r="K46" i="19"/>
  <c r="L47" i="19"/>
  <c r="H44" i="19"/>
  <c r="H68" i="19"/>
  <c r="J58" i="19"/>
  <c r="J69" i="19" s="1"/>
  <c r="K59" i="19"/>
  <c r="H57" i="19"/>
  <c r="I62" i="19"/>
  <c r="I60" i="19"/>
  <c r="I61" i="19"/>
  <c r="I52" i="19"/>
  <c r="I53" i="19"/>
  <c r="I42" i="19"/>
  <c r="I40" i="19"/>
  <c r="I37" i="19"/>
  <c r="I35" i="19"/>
  <c r="I30" i="19"/>
  <c r="I54" i="19"/>
  <c r="I48" i="19"/>
  <c r="I50" i="19"/>
  <c r="I51" i="19"/>
  <c r="I28" i="19"/>
  <c r="I25" i="19"/>
  <c r="I23" i="19"/>
  <c r="I18" i="19"/>
  <c r="I16" i="19"/>
  <c r="I49" i="19"/>
  <c r="I43" i="19"/>
  <c r="I39" i="19"/>
  <c r="I36" i="19"/>
  <c r="I10" i="19"/>
  <c r="I7" i="19"/>
  <c r="I41" i="19"/>
  <c r="I27" i="19"/>
  <c r="I34" i="19"/>
  <c r="I13" i="19"/>
  <c r="I29" i="19"/>
  <c r="I15" i="19"/>
  <c r="I17" i="19"/>
  <c r="I11" i="19"/>
  <c r="I6" i="19"/>
  <c r="I12" i="19"/>
  <c r="I24" i="19"/>
  <c r="I8" i="19"/>
  <c r="I22" i="19"/>
  <c r="I4" i="19"/>
  <c r="J5" i="19"/>
  <c r="J144" i="19" s="1"/>
  <c r="K74" i="19" l="1"/>
  <c r="L75" i="19"/>
  <c r="H67" i="19"/>
  <c r="H69" i="19" s="1"/>
  <c r="I68" i="19"/>
  <c r="L59" i="19"/>
  <c r="K58" i="19"/>
  <c r="K69" i="19" s="1"/>
  <c r="I57" i="19"/>
  <c r="J62" i="19"/>
  <c r="J60" i="19"/>
  <c r="J53" i="19"/>
  <c r="J51" i="19"/>
  <c r="J49" i="19"/>
  <c r="J61" i="19"/>
  <c r="J42" i="19"/>
  <c r="J40" i="19"/>
  <c r="J37" i="19"/>
  <c r="J35" i="19"/>
  <c r="J30" i="19"/>
  <c r="J54" i="19"/>
  <c r="J48" i="19"/>
  <c r="J43" i="19"/>
  <c r="J41" i="19"/>
  <c r="J39" i="19"/>
  <c r="J36" i="19"/>
  <c r="J34" i="19"/>
  <c r="J28" i="19"/>
  <c r="J25" i="19"/>
  <c r="J23" i="19"/>
  <c r="J18" i="19"/>
  <c r="J16" i="19"/>
  <c r="J13" i="19"/>
  <c r="J11" i="19"/>
  <c r="J15" i="19"/>
  <c r="J52" i="19"/>
  <c r="J50" i="19"/>
  <c r="J22" i="19"/>
  <c r="J17" i="19"/>
  <c r="J8" i="19"/>
  <c r="J6" i="19"/>
  <c r="J12" i="19"/>
  <c r="J24" i="19"/>
  <c r="J29" i="19"/>
  <c r="J10" i="19"/>
  <c r="K5" i="19"/>
  <c r="K144" i="19" s="1"/>
  <c r="J27" i="19"/>
  <c r="J4" i="19"/>
  <c r="J7" i="19"/>
  <c r="I44" i="19"/>
  <c r="I65" i="19"/>
  <c r="M47" i="19"/>
  <c r="L46" i="19"/>
  <c r="E71" i="16"/>
  <c r="L74" i="19" l="1"/>
  <c r="M75" i="19"/>
  <c r="J68" i="19"/>
  <c r="J65" i="19"/>
  <c r="I67" i="19"/>
  <c r="M46" i="19"/>
  <c r="N47" i="19"/>
  <c r="J44" i="19"/>
  <c r="M59" i="19"/>
  <c r="L58" i="19"/>
  <c r="L69" i="19" s="1"/>
  <c r="K62" i="19"/>
  <c r="K60" i="19"/>
  <c r="K53" i="19"/>
  <c r="K51" i="19"/>
  <c r="K49" i="19"/>
  <c r="K61" i="19"/>
  <c r="K54" i="19"/>
  <c r="K48" i="19"/>
  <c r="K43" i="19"/>
  <c r="K41" i="19"/>
  <c r="K39" i="19"/>
  <c r="K36" i="19"/>
  <c r="K34" i="19"/>
  <c r="K29" i="19"/>
  <c r="K50" i="19"/>
  <c r="K52" i="19"/>
  <c r="K40" i="19"/>
  <c r="K35" i="19"/>
  <c r="K30" i="19"/>
  <c r="K27" i="19"/>
  <c r="K24" i="19"/>
  <c r="K22" i="19"/>
  <c r="K17" i="19"/>
  <c r="K15" i="19"/>
  <c r="K12" i="19"/>
  <c r="K23" i="19"/>
  <c r="K11" i="19"/>
  <c r="K37" i="19"/>
  <c r="K16" i="19"/>
  <c r="K13" i="19"/>
  <c r="K8" i="19"/>
  <c r="K6" i="19"/>
  <c r="K42" i="19"/>
  <c r="K25" i="19"/>
  <c r="K18" i="19"/>
  <c r="L5" i="19"/>
  <c r="L144" i="19" s="1"/>
  <c r="K4" i="19"/>
  <c r="K28" i="19"/>
  <c r="K10" i="19"/>
  <c r="K7" i="19"/>
  <c r="J57" i="19"/>
  <c r="E73" i="16"/>
  <c r="E74" i="16"/>
  <c r="E75" i="16"/>
  <c r="E77" i="16"/>
  <c r="E78" i="16"/>
  <c r="E79" i="16"/>
  <c r="E80" i="16"/>
  <c r="E82" i="16"/>
  <c r="E83" i="16"/>
  <c r="E84" i="16"/>
  <c r="E87" i="16"/>
  <c r="E88" i="16"/>
  <c r="D86" i="16"/>
  <c r="E86" i="16" s="1"/>
  <c r="C86" i="16"/>
  <c r="C69" i="16"/>
  <c r="M74" i="19" l="1"/>
  <c r="N75" i="19"/>
  <c r="K57" i="19"/>
  <c r="J67" i="19"/>
  <c r="K68" i="19"/>
  <c r="K65" i="19"/>
  <c r="N59" i="19"/>
  <c r="M58" i="19"/>
  <c r="M69" i="19" s="1"/>
  <c r="K44" i="19"/>
  <c r="L61" i="19"/>
  <c r="L54" i="19"/>
  <c r="L52" i="19"/>
  <c r="L50" i="19"/>
  <c r="L48" i="19"/>
  <c r="L62" i="19"/>
  <c r="L53" i="19"/>
  <c r="L60" i="19"/>
  <c r="L43" i="19"/>
  <c r="L41" i="19"/>
  <c r="L39" i="19"/>
  <c r="L36" i="19"/>
  <c r="L49" i="19"/>
  <c r="L51" i="19"/>
  <c r="L42" i="19"/>
  <c r="L40" i="19"/>
  <c r="L37" i="19"/>
  <c r="L35" i="19"/>
  <c r="L30" i="19"/>
  <c r="L28" i="19"/>
  <c r="L25" i="19"/>
  <c r="L23" i="19"/>
  <c r="L18" i="19"/>
  <c r="L34" i="19"/>
  <c r="L29" i="19"/>
  <c r="L27" i="19"/>
  <c r="L22" i="19"/>
  <c r="L17" i="19"/>
  <c r="L24" i="19"/>
  <c r="L10" i="19"/>
  <c r="L7" i="19"/>
  <c r="L15" i="19"/>
  <c r="L11" i="19"/>
  <c r="L6" i="19"/>
  <c r="L12" i="19"/>
  <c r="M5" i="19"/>
  <c r="M144" i="19" s="1"/>
  <c r="L16" i="19"/>
  <c r="L13" i="19"/>
  <c r="L4" i="19"/>
  <c r="L8" i="19"/>
  <c r="O47" i="19"/>
  <c r="N46" i="19"/>
  <c r="O75" i="19" l="1"/>
  <c r="N74" i="19"/>
  <c r="K67" i="19"/>
  <c r="L57" i="19"/>
  <c r="O59" i="19"/>
  <c r="N58" i="19"/>
  <c r="N69" i="19" s="1"/>
  <c r="M61" i="19"/>
  <c r="M62" i="19"/>
  <c r="M60" i="19"/>
  <c r="M48" i="19"/>
  <c r="M43" i="19"/>
  <c r="M41" i="19"/>
  <c r="M39" i="19"/>
  <c r="M36" i="19"/>
  <c r="M34" i="19"/>
  <c r="M29" i="19"/>
  <c r="M50" i="19"/>
  <c r="M49" i="19"/>
  <c r="M52" i="19"/>
  <c r="M40" i="19"/>
  <c r="M35" i="19"/>
  <c r="M30" i="19"/>
  <c r="M53" i="19"/>
  <c r="M27" i="19"/>
  <c r="M24" i="19"/>
  <c r="M22" i="19"/>
  <c r="M17" i="19"/>
  <c r="M15" i="19"/>
  <c r="M54" i="19"/>
  <c r="M51" i="19"/>
  <c r="M16" i="19"/>
  <c r="M13" i="19"/>
  <c r="M8" i="19"/>
  <c r="M6" i="19"/>
  <c r="M37" i="19"/>
  <c r="M25" i="19"/>
  <c r="N5" i="19"/>
  <c r="N144" i="19" s="1"/>
  <c r="M4" i="19"/>
  <c r="M42" i="19"/>
  <c r="M12" i="19"/>
  <c r="M28" i="19"/>
  <c r="M11" i="19"/>
  <c r="M10" i="19"/>
  <c r="M23" i="19"/>
  <c r="M7" i="19"/>
  <c r="M18" i="19"/>
  <c r="L44" i="19"/>
  <c r="P47" i="19"/>
  <c r="O46" i="19"/>
  <c r="L68" i="19"/>
  <c r="L65" i="19"/>
  <c r="D63" i="16"/>
  <c r="E63" i="16" s="1"/>
  <c r="D62" i="16"/>
  <c r="E62" i="16" s="1"/>
  <c r="D61" i="16"/>
  <c r="E61" i="16" s="1"/>
  <c r="G63" i="16"/>
  <c r="G62" i="16"/>
  <c r="G61" i="16"/>
  <c r="C39" i="16"/>
  <c r="D19" i="16"/>
  <c r="D39" i="16" s="1"/>
  <c r="C42" i="16"/>
  <c r="C40" i="16"/>
  <c r="D22" i="16"/>
  <c r="E22" i="16" s="1"/>
  <c r="C23" i="16"/>
  <c r="C41" i="16" s="1"/>
  <c r="G22" i="16"/>
  <c r="D25" i="16"/>
  <c r="E25" i="16" s="1"/>
  <c r="G25" i="16"/>
  <c r="D24" i="16"/>
  <c r="E24" i="16" s="1"/>
  <c r="F24" i="16" s="1"/>
  <c r="G24" i="16"/>
  <c r="D21" i="16"/>
  <c r="E21" i="16" s="1"/>
  <c r="G21" i="16"/>
  <c r="D20" i="16"/>
  <c r="E20" i="16" s="1"/>
  <c r="E40" i="16" s="1"/>
  <c r="G20" i="16"/>
  <c r="G19" i="16"/>
  <c r="D32" i="16"/>
  <c r="D33" i="16" s="1"/>
  <c r="C33" i="16"/>
  <c r="C35" i="16" s="1"/>
  <c r="I3" i="16"/>
  <c r="D65" i="16" l="1"/>
  <c r="C65" i="16"/>
  <c r="E65" i="16"/>
  <c r="F139" i="19"/>
  <c r="G139" i="19" s="1"/>
  <c r="F138" i="19"/>
  <c r="P75" i="19"/>
  <c r="Q75" i="19" s="1"/>
  <c r="R75" i="19" s="1"/>
  <c r="S75" i="19" s="1"/>
  <c r="T75" i="19" s="1"/>
  <c r="U75" i="19" s="1"/>
  <c r="V75" i="19" s="1"/>
  <c r="W75" i="19" s="1"/>
  <c r="X75" i="19" s="1"/>
  <c r="Y75" i="19" s="1"/>
  <c r="Z75" i="19" s="1"/>
  <c r="AA75" i="19" s="1"/>
  <c r="AB75" i="19" s="1"/>
  <c r="AC75" i="19" s="1"/>
  <c r="AD75" i="19" s="1"/>
  <c r="AE75" i="19" s="1"/>
  <c r="AF75" i="19" s="1"/>
  <c r="AG75" i="19" s="1"/>
  <c r="AH75" i="19" s="1"/>
  <c r="AI75" i="19" s="1"/>
  <c r="AJ75" i="19" s="1"/>
  <c r="AK75" i="19" s="1"/>
  <c r="AL75" i="19" s="1"/>
  <c r="AM75" i="19" s="1"/>
  <c r="O74" i="19"/>
  <c r="M65" i="19"/>
  <c r="M68" i="19"/>
  <c r="M44" i="19"/>
  <c r="M57" i="19"/>
  <c r="Q47" i="19"/>
  <c r="P46" i="19"/>
  <c r="L67" i="19"/>
  <c r="N61" i="19"/>
  <c r="N54" i="19"/>
  <c r="N52" i="19"/>
  <c r="N50" i="19"/>
  <c r="N48" i="19"/>
  <c r="N62" i="19"/>
  <c r="N60" i="19"/>
  <c r="N43" i="19"/>
  <c r="N41" i="19"/>
  <c r="N39" i="19"/>
  <c r="N36" i="19"/>
  <c r="N34" i="19"/>
  <c r="N49" i="19"/>
  <c r="N51" i="19"/>
  <c r="N42" i="19"/>
  <c r="N40" i="19"/>
  <c r="N37" i="19"/>
  <c r="N35" i="19"/>
  <c r="N30" i="19"/>
  <c r="N53" i="19"/>
  <c r="N27" i="19"/>
  <c r="N24" i="19"/>
  <c r="N22" i="19"/>
  <c r="N17" i="19"/>
  <c r="N15" i="19"/>
  <c r="N12" i="19"/>
  <c r="O5" i="19"/>
  <c r="O144" i="19" s="1"/>
  <c r="N4" i="19"/>
  <c r="N7" i="19"/>
  <c r="N29" i="19"/>
  <c r="N18" i="19"/>
  <c r="N10" i="19"/>
  <c r="N11" i="19"/>
  <c r="N23" i="19"/>
  <c r="N8" i="19"/>
  <c r="N16" i="19"/>
  <c r="N25" i="19"/>
  <c r="N28" i="19"/>
  <c r="N6" i="19"/>
  <c r="N13" i="19"/>
  <c r="O58" i="19"/>
  <c r="O69" i="19" s="1"/>
  <c r="P59" i="19"/>
  <c r="E32" i="16"/>
  <c r="E33" i="16" s="1"/>
  <c r="E35" i="16" s="1"/>
  <c r="C44" i="16"/>
  <c r="E23" i="16"/>
  <c r="E41" i="16" s="1"/>
  <c r="E19" i="16"/>
  <c r="E39" i="16" s="1"/>
  <c r="N138" i="19" s="1"/>
  <c r="C26" i="16"/>
  <c r="C34" i="16"/>
  <c r="D42" i="16"/>
  <c r="D23" i="16"/>
  <c r="D26" i="16" s="1"/>
  <c r="D40" i="16"/>
  <c r="J138" i="19" s="1"/>
  <c r="E42" i="16"/>
  <c r="D35" i="16"/>
  <c r="G58" i="16"/>
  <c r="G57" i="16"/>
  <c r="G15" i="16"/>
  <c r="G13" i="16"/>
  <c r="K138" i="19" l="1"/>
  <c r="N139" i="19"/>
  <c r="G138" i="19"/>
  <c r="G141" i="19" s="1"/>
  <c r="F141" i="19"/>
  <c r="O138" i="19"/>
  <c r="M67" i="19"/>
  <c r="N65" i="19"/>
  <c r="O61" i="19"/>
  <c r="O54" i="19"/>
  <c r="O52" i="19"/>
  <c r="O50" i="19"/>
  <c r="O48" i="19"/>
  <c r="O62" i="19"/>
  <c r="O60" i="19"/>
  <c r="O49" i="19"/>
  <c r="O51" i="19"/>
  <c r="O42" i="19"/>
  <c r="O40" i="19"/>
  <c r="O37" i="19"/>
  <c r="O35" i="19"/>
  <c r="O30" i="19"/>
  <c r="O41" i="19"/>
  <c r="O36" i="19"/>
  <c r="O53" i="19"/>
  <c r="O29" i="19"/>
  <c r="O28" i="19"/>
  <c r="O25" i="19"/>
  <c r="O23" i="19"/>
  <c r="O18" i="19"/>
  <c r="O16" i="19"/>
  <c r="O13" i="19"/>
  <c r="O11" i="19"/>
  <c r="O34" i="19"/>
  <c r="O12" i="19"/>
  <c r="O10" i="19"/>
  <c r="O7" i="19"/>
  <c r="O39" i="19"/>
  <c r="O43" i="19"/>
  <c r="O17" i="19"/>
  <c r="P5" i="19"/>
  <c r="P144" i="19" s="1"/>
  <c r="O8" i="19"/>
  <c r="O24" i="19"/>
  <c r="O27" i="19"/>
  <c r="O22" i="19"/>
  <c r="O4" i="19"/>
  <c r="O15" i="19"/>
  <c r="O6" i="19"/>
  <c r="N68" i="19"/>
  <c r="Q59" i="19"/>
  <c r="P58" i="19"/>
  <c r="N44" i="19"/>
  <c r="R47" i="19"/>
  <c r="Q46" i="19"/>
  <c r="N57" i="19"/>
  <c r="E34" i="16"/>
  <c r="E26" i="16"/>
  <c r="D34" i="16"/>
  <c r="D41" i="16"/>
  <c r="J139" i="19" l="1"/>
  <c r="N67" i="19"/>
  <c r="P62" i="19"/>
  <c r="P60" i="19"/>
  <c r="P53" i="19"/>
  <c r="P51" i="19"/>
  <c r="P49" i="19"/>
  <c r="P48" i="19"/>
  <c r="P50" i="19"/>
  <c r="P42" i="19"/>
  <c r="P40" i="19"/>
  <c r="P37" i="19"/>
  <c r="P35" i="19"/>
  <c r="P61" i="19"/>
  <c r="P52" i="19"/>
  <c r="P54" i="19"/>
  <c r="P43" i="19"/>
  <c r="P41" i="19"/>
  <c r="P39" i="19"/>
  <c r="P36" i="19"/>
  <c r="P34" i="19"/>
  <c r="P27" i="19"/>
  <c r="P24" i="19"/>
  <c r="P22" i="19"/>
  <c r="P29" i="19"/>
  <c r="P25" i="19"/>
  <c r="P17" i="19"/>
  <c r="Q5" i="19"/>
  <c r="Q144" i="19" s="1"/>
  <c r="P4" i="19"/>
  <c r="P30" i="19"/>
  <c r="P18" i="19"/>
  <c r="P28" i="19"/>
  <c r="P23" i="19"/>
  <c r="P15" i="19"/>
  <c r="P8" i="19"/>
  <c r="P6" i="19"/>
  <c r="P11" i="19"/>
  <c r="P12" i="19"/>
  <c r="P16" i="19"/>
  <c r="P13" i="19"/>
  <c r="P10" i="19"/>
  <c r="P7" i="19"/>
  <c r="O68" i="19"/>
  <c r="O65" i="19"/>
  <c r="O44" i="19"/>
  <c r="S47" i="19"/>
  <c r="R46" i="19"/>
  <c r="O57" i="19"/>
  <c r="Q58" i="19"/>
  <c r="R59" i="19"/>
  <c r="B1" i="16"/>
  <c r="P57" i="19" l="1"/>
  <c r="P68" i="19"/>
  <c r="R58" i="19"/>
  <c r="S59" i="19"/>
  <c r="S46" i="19"/>
  <c r="T47" i="19"/>
  <c r="O67" i="19"/>
  <c r="P44" i="19"/>
  <c r="Q62" i="19"/>
  <c r="Q60" i="19"/>
  <c r="Q61" i="19"/>
  <c r="Q49" i="19"/>
  <c r="Q50" i="19"/>
  <c r="Q42" i="19"/>
  <c r="Q40" i="19"/>
  <c r="Q37" i="19"/>
  <c r="Q35" i="19"/>
  <c r="Q30" i="19"/>
  <c r="Q51" i="19"/>
  <c r="Q52" i="19"/>
  <c r="Q53" i="19"/>
  <c r="Q48" i="19"/>
  <c r="Q43" i="19"/>
  <c r="Q39" i="19"/>
  <c r="Q34" i="19"/>
  <c r="Q28" i="19"/>
  <c r="Q25" i="19"/>
  <c r="Q23" i="19"/>
  <c r="Q18" i="19"/>
  <c r="Q16" i="19"/>
  <c r="Q41" i="19"/>
  <c r="Q22" i="19"/>
  <c r="Q12" i="19"/>
  <c r="Q10" i="19"/>
  <c r="Q7" i="19"/>
  <c r="Q29" i="19"/>
  <c r="Q24" i="19"/>
  <c r="Q11" i="19"/>
  <c r="Q54" i="19"/>
  <c r="Q13" i="19"/>
  <c r="Q36" i="19"/>
  <c r="Q27" i="19"/>
  <c r="Q17" i="19"/>
  <c r="Q8" i="19"/>
  <c r="Q15" i="19"/>
  <c r="Q6" i="19"/>
  <c r="Q4" i="19"/>
  <c r="R5" i="19"/>
  <c r="R144" i="19" s="1"/>
  <c r="P65" i="19"/>
  <c r="Q65" i="19" l="1"/>
  <c r="P67" i="19"/>
  <c r="R62" i="19"/>
  <c r="R60" i="19"/>
  <c r="R53" i="19"/>
  <c r="R51" i="19"/>
  <c r="R49" i="19"/>
  <c r="R61" i="19"/>
  <c r="R50" i="19"/>
  <c r="R42" i="19"/>
  <c r="R40" i="19"/>
  <c r="R37" i="19"/>
  <c r="R35" i="19"/>
  <c r="R30" i="19"/>
  <c r="R52" i="19"/>
  <c r="R54" i="19"/>
  <c r="R43" i="19"/>
  <c r="R41" i="19"/>
  <c r="R39" i="19"/>
  <c r="R36" i="19"/>
  <c r="R34" i="19"/>
  <c r="R29" i="19"/>
  <c r="R48" i="19"/>
  <c r="R28" i="19"/>
  <c r="R25" i="19"/>
  <c r="R23" i="19"/>
  <c r="R18" i="19"/>
  <c r="R16" i="19"/>
  <c r="R13" i="19"/>
  <c r="R11" i="19"/>
  <c r="R24" i="19"/>
  <c r="R6" i="19"/>
  <c r="R15" i="19"/>
  <c r="R8" i="19"/>
  <c r="R27" i="19"/>
  <c r="R17" i="19"/>
  <c r="R12" i="19"/>
  <c r="R22" i="19"/>
  <c r="R7" i="19"/>
  <c r="R4" i="19"/>
  <c r="R10" i="19"/>
  <c r="S5" i="19"/>
  <c r="S144" i="19" s="1"/>
  <c r="Q44" i="19"/>
  <c r="Q57" i="19"/>
  <c r="T46" i="19"/>
  <c r="U47" i="19"/>
  <c r="Q68" i="19"/>
  <c r="T59" i="19"/>
  <c r="S58" i="19"/>
  <c r="Q67" i="19" l="1"/>
  <c r="R68" i="19"/>
  <c r="S62" i="19"/>
  <c r="S60" i="19"/>
  <c r="S53" i="19"/>
  <c r="S51" i="19"/>
  <c r="S49" i="19"/>
  <c r="S61" i="19"/>
  <c r="S52" i="19"/>
  <c r="S54" i="19"/>
  <c r="S43" i="19"/>
  <c r="S41" i="19"/>
  <c r="S39" i="19"/>
  <c r="S36" i="19"/>
  <c r="S34" i="19"/>
  <c r="S29" i="19"/>
  <c r="S30" i="19"/>
  <c r="S48" i="19"/>
  <c r="S50" i="19"/>
  <c r="S42" i="19"/>
  <c r="S37" i="19"/>
  <c r="S27" i="19"/>
  <c r="S24" i="19"/>
  <c r="S22" i="19"/>
  <c r="S17" i="19"/>
  <c r="S15" i="19"/>
  <c r="S12" i="19"/>
  <c r="S28" i="19"/>
  <c r="S11" i="19"/>
  <c r="S8" i="19"/>
  <c r="S6" i="19"/>
  <c r="S16" i="19"/>
  <c r="T5" i="19"/>
  <c r="T144" i="19" s="1"/>
  <c r="S4" i="19"/>
  <c r="S40" i="19"/>
  <c r="S23" i="19"/>
  <c r="S13" i="19"/>
  <c r="S7" i="19"/>
  <c r="S25" i="19"/>
  <c r="S18" i="19"/>
  <c r="S10" i="19"/>
  <c r="S35" i="19"/>
  <c r="R57" i="19"/>
  <c r="R44" i="19"/>
  <c r="U59" i="19"/>
  <c r="T58" i="19"/>
  <c r="R65" i="19"/>
  <c r="U46" i="19"/>
  <c r="V47" i="19"/>
  <c r="B3" i="16"/>
  <c r="E72" i="19"/>
  <c r="C29" i="16"/>
  <c r="D10" i="16"/>
  <c r="D47" i="16" s="1"/>
  <c r="E10" i="16"/>
  <c r="E47" i="16" s="1"/>
  <c r="C10" i="16"/>
  <c r="C47" i="16" s="1"/>
  <c r="C38" i="16"/>
  <c r="C60" i="16" s="1"/>
  <c r="D60" i="16" s="1"/>
  <c r="E60" i="16" s="1"/>
  <c r="D43" i="16"/>
  <c r="E49" i="16"/>
  <c r="E110" i="16" s="1"/>
  <c r="E57" i="16"/>
  <c r="D57" i="16"/>
  <c r="C52" i="16"/>
  <c r="C50" i="16"/>
  <c r="C111" i="16" s="1"/>
  <c r="C48" i="16"/>
  <c r="C109" i="16" s="1"/>
  <c r="C14" i="16"/>
  <c r="C51" i="16" s="1"/>
  <c r="C112" i="16" s="1"/>
  <c r="D13" i="16"/>
  <c r="D12" i="16"/>
  <c r="C12" i="16"/>
  <c r="C49" i="16" s="1"/>
  <c r="C110" i="16" s="1"/>
  <c r="C45" i="16"/>
  <c r="F164" i="16" l="1"/>
  <c r="F166" i="16"/>
  <c r="F165" i="16"/>
  <c r="F167" i="16"/>
  <c r="D14" i="16"/>
  <c r="D30" i="16" s="1"/>
  <c r="I139" i="19"/>
  <c r="K139" i="19"/>
  <c r="D113" i="16"/>
  <c r="J140" i="19"/>
  <c r="R67" i="19"/>
  <c r="V46" i="19"/>
  <c r="W47" i="19"/>
  <c r="T61" i="19"/>
  <c r="T54" i="19"/>
  <c r="T52" i="19"/>
  <c r="T50" i="19"/>
  <c r="T48" i="19"/>
  <c r="T60" i="19"/>
  <c r="T51" i="19"/>
  <c r="T43" i="19"/>
  <c r="T41" i="19"/>
  <c r="T39" i="19"/>
  <c r="T36" i="19"/>
  <c r="T34" i="19"/>
  <c r="T53" i="19"/>
  <c r="T42" i="19"/>
  <c r="T40" i="19"/>
  <c r="T37" i="19"/>
  <c r="T35" i="19"/>
  <c r="T30" i="19"/>
  <c r="T29" i="19"/>
  <c r="T28" i="19"/>
  <c r="T25" i="19"/>
  <c r="T23" i="19"/>
  <c r="T18" i="19"/>
  <c r="T62" i="19"/>
  <c r="T49" i="19"/>
  <c r="T15" i="19"/>
  <c r="T13" i="19"/>
  <c r="T17" i="19"/>
  <c r="T10" i="19"/>
  <c r="T7" i="19"/>
  <c r="T12" i="19"/>
  <c r="T8" i="19"/>
  <c r="T24" i="19"/>
  <c r="T16" i="19"/>
  <c r="T4" i="19"/>
  <c r="T27" i="19"/>
  <c r="T22" i="19"/>
  <c r="T6" i="19"/>
  <c r="T11" i="19"/>
  <c r="U5" i="19"/>
  <c r="U144" i="19" s="1"/>
  <c r="S44" i="19"/>
  <c r="V59" i="19"/>
  <c r="U58" i="19"/>
  <c r="S65" i="19"/>
  <c r="S68" i="19"/>
  <c r="S57" i="19"/>
  <c r="C53" i="16"/>
  <c r="E43" i="16"/>
  <c r="Q74" i="19"/>
  <c r="E44" i="16"/>
  <c r="D44" i="16"/>
  <c r="D38" i="16"/>
  <c r="E38" i="16" s="1"/>
  <c r="C18" i="16"/>
  <c r="D18" i="16" s="1"/>
  <c r="E18" i="16" s="1"/>
  <c r="F42" i="16"/>
  <c r="D29" i="16"/>
  <c r="C30" i="16"/>
  <c r="E48" i="16"/>
  <c r="E109" i="16" s="1"/>
  <c r="D51" i="16"/>
  <c r="D112" i="16" s="1"/>
  <c r="D49" i="16"/>
  <c r="E13" i="16"/>
  <c r="D50" i="16"/>
  <c r="D111" i="16" s="1"/>
  <c r="C54" i="16"/>
  <c r="D48" i="16"/>
  <c r="D52" i="16"/>
  <c r="D45" i="16"/>
  <c r="E113" i="16" l="1"/>
  <c r="N140" i="19"/>
  <c r="M139" i="19"/>
  <c r="O139" i="19"/>
  <c r="K140" i="19"/>
  <c r="K141" i="19" s="1"/>
  <c r="J141" i="19"/>
  <c r="T65" i="19"/>
  <c r="T57" i="19"/>
  <c r="T44" i="19"/>
  <c r="W59" i="19"/>
  <c r="V58" i="19"/>
  <c r="T68" i="19"/>
  <c r="S67" i="19"/>
  <c r="U61" i="19"/>
  <c r="U62" i="19"/>
  <c r="U60" i="19"/>
  <c r="U52" i="19"/>
  <c r="U51" i="19"/>
  <c r="U43" i="19"/>
  <c r="U41" i="19"/>
  <c r="U39" i="19"/>
  <c r="U36" i="19"/>
  <c r="U34" i="19"/>
  <c r="U29" i="19"/>
  <c r="U54" i="19"/>
  <c r="U53" i="19"/>
  <c r="U48" i="19"/>
  <c r="U50" i="19"/>
  <c r="U49" i="19"/>
  <c r="U40" i="19"/>
  <c r="U35" i="19"/>
  <c r="U27" i="19"/>
  <c r="U24" i="19"/>
  <c r="U22" i="19"/>
  <c r="U17" i="19"/>
  <c r="U15" i="19"/>
  <c r="U37" i="19"/>
  <c r="U18" i="19"/>
  <c r="U11" i="19"/>
  <c r="U8" i="19"/>
  <c r="U6" i="19"/>
  <c r="U30" i="19"/>
  <c r="U42" i="19"/>
  <c r="U13" i="19"/>
  <c r="V5" i="19"/>
  <c r="V144" i="19" s="1"/>
  <c r="U23" i="19"/>
  <c r="U16" i="19"/>
  <c r="U4" i="19"/>
  <c r="U12" i="19"/>
  <c r="U25" i="19"/>
  <c r="U7" i="19"/>
  <c r="U28" i="19"/>
  <c r="U10" i="19"/>
  <c r="X47" i="19"/>
  <c r="W46" i="19"/>
  <c r="D109" i="16"/>
  <c r="D110" i="16"/>
  <c r="E52" i="16"/>
  <c r="AC74" i="19"/>
  <c r="D53" i="16"/>
  <c r="E45" i="16"/>
  <c r="E14" i="16"/>
  <c r="E29" i="16"/>
  <c r="E50" i="16"/>
  <c r="E111" i="16" s="1"/>
  <c r="D54" i="16"/>
  <c r="O140" i="19" l="1"/>
  <c r="O141" i="19" s="1"/>
  <c r="N141" i="19"/>
  <c r="T67" i="19"/>
  <c r="Y47" i="19"/>
  <c r="X46" i="19"/>
  <c r="V61" i="19"/>
  <c r="V54" i="19"/>
  <c r="V52" i="19"/>
  <c r="V50" i="19"/>
  <c r="V48" i="19"/>
  <c r="V62" i="19"/>
  <c r="V60" i="19"/>
  <c r="V43" i="19"/>
  <c r="V41" i="19"/>
  <c r="V39" i="19"/>
  <c r="V36" i="19"/>
  <c r="V34" i="19"/>
  <c r="V29" i="19"/>
  <c r="V53" i="19"/>
  <c r="V42" i="19"/>
  <c r="V40" i="19"/>
  <c r="V37" i="19"/>
  <c r="V35" i="19"/>
  <c r="V30" i="19"/>
  <c r="V27" i="19"/>
  <c r="V24" i="19"/>
  <c r="V22" i="19"/>
  <c r="V17" i="19"/>
  <c r="V15" i="19"/>
  <c r="V12" i="19"/>
  <c r="V49" i="19"/>
  <c r="V51" i="19"/>
  <c r="V28" i="19"/>
  <c r="V23" i="19"/>
  <c r="V16" i="19"/>
  <c r="W5" i="19"/>
  <c r="W144" i="19" s="1"/>
  <c r="V4" i="19"/>
  <c r="V7" i="19"/>
  <c r="V10" i="19"/>
  <c r="V25" i="19"/>
  <c r="V13" i="19"/>
  <c r="V18" i="19"/>
  <c r="V11" i="19"/>
  <c r="V8" i="19"/>
  <c r="V6" i="19"/>
  <c r="U57" i="19"/>
  <c r="W58" i="19"/>
  <c r="X59" i="19"/>
  <c r="U68" i="19"/>
  <c r="U44" i="19"/>
  <c r="U65" i="19"/>
  <c r="E51" i="16"/>
  <c r="E112" i="16" s="1"/>
  <c r="E30" i="16"/>
  <c r="U67" i="19" l="1"/>
  <c r="V65" i="19"/>
  <c r="V57" i="19"/>
  <c r="Y59" i="19"/>
  <c r="X58" i="19"/>
  <c r="W61" i="19"/>
  <c r="W54" i="19"/>
  <c r="W52" i="19"/>
  <c r="W50" i="19"/>
  <c r="W48" i="19"/>
  <c r="W62" i="19"/>
  <c r="W60" i="19"/>
  <c r="W53" i="19"/>
  <c r="W42" i="19"/>
  <c r="W40" i="19"/>
  <c r="W37" i="19"/>
  <c r="W35" i="19"/>
  <c r="W30" i="19"/>
  <c r="W49" i="19"/>
  <c r="W51" i="19"/>
  <c r="W43" i="19"/>
  <c r="W39" i="19"/>
  <c r="W34" i="19"/>
  <c r="W28" i="19"/>
  <c r="W25" i="19"/>
  <c r="W23" i="19"/>
  <c r="W18" i="19"/>
  <c r="W16" i="19"/>
  <c r="W13" i="19"/>
  <c r="W11" i="19"/>
  <c r="W41" i="19"/>
  <c r="W24" i="19"/>
  <c r="W10" i="19"/>
  <c r="W7" i="19"/>
  <c r="W27" i="19"/>
  <c r="W36" i="19"/>
  <c r="W22" i="19"/>
  <c r="W4" i="19"/>
  <c r="W6" i="19"/>
  <c r="W15" i="19"/>
  <c r="X5" i="19"/>
  <c r="X144" i="19" s="1"/>
  <c r="W29" i="19"/>
  <c r="W17" i="19"/>
  <c r="W12" i="19"/>
  <c r="W8" i="19"/>
  <c r="Z47" i="19"/>
  <c r="Y46" i="19"/>
  <c r="V44" i="19"/>
  <c r="V68" i="19"/>
  <c r="E54" i="16"/>
  <c r="E53" i="16"/>
  <c r="A1" i="16"/>
  <c r="V116" i="19" l="1"/>
  <c r="D116" i="19"/>
  <c r="E116" i="19"/>
  <c r="F116" i="19"/>
  <c r="G116" i="19"/>
  <c r="H116" i="19"/>
  <c r="I116" i="19"/>
  <c r="J116" i="19"/>
  <c r="K116" i="19"/>
  <c r="L116" i="19"/>
  <c r="M116" i="19"/>
  <c r="N116" i="19"/>
  <c r="O116" i="19"/>
  <c r="P116" i="19"/>
  <c r="Q116" i="19"/>
  <c r="R116" i="19"/>
  <c r="S116" i="19"/>
  <c r="T116" i="19"/>
  <c r="U116" i="19"/>
  <c r="V67" i="19"/>
  <c r="W68" i="19"/>
  <c r="W116" i="19" s="1"/>
  <c r="AA47" i="19"/>
  <c r="Z46" i="19"/>
  <c r="W44" i="19"/>
  <c r="W65" i="19"/>
  <c r="Y58" i="19"/>
  <c r="Z59" i="19"/>
  <c r="X62" i="19"/>
  <c r="X60" i="19"/>
  <c r="X53" i="19"/>
  <c r="X51" i="19"/>
  <c r="X49" i="19"/>
  <c r="X54" i="19"/>
  <c r="X42" i="19"/>
  <c r="X40" i="19"/>
  <c r="X37" i="19"/>
  <c r="X35" i="19"/>
  <c r="X61" i="19"/>
  <c r="X48" i="19"/>
  <c r="X43" i="19"/>
  <c r="X41" i="19"/>
  <c r="X39" i="19"/>
  <c r="X36" i="19"/>
  <c r="X34" i="19"/>
  <c r="X27" i="19"/>
  <c r="X24" i="19"/>
  <c r="X22" i="19"/>
  <c r="X30" i="19"/>
  <c r="X29" i="19"/>
  <c r="X15" i="19"/>
  <c r="X13" i="19"/>
  <c r="Y5" i="19"/>
  <c r="Y144" i="19" s="1"/>
  <c r="X4" i="19"/>
  <c r="X50" i="19"/>
  <c r="X52" i="19"/>
  <c r="X17" i="19"/>
  <c r="X12" i="19"/>
  <c r="X8" i="19"/>
  <c r="X6" i="19"/>
  <c r="X23" i="19"/>
  <c r="X16" i="19"/>
  <c r="X25" i="19"/>
  <c r="X28" i="19"/>
  <c r="X18" i="19"/>
  <c r="X10" i="19"/>
  <c r="X11" i="19"/>
  <c r="X7" i="19"/>
  <c r="W57" i="19"/>
  <c r="E69" i="16"/>
  <c r="D69" i="16"/>
  <c r="D80" i="19" l="1"/>
  <c r="E80" i="19"/>
  <c r="D94" i="19"/>
  <c r="E94" i="19"/>
  <c r="D82" i="19"/>
  <c r="E82" i="19"/>
  <c r="D81" i="19"/>
  <c r="E81" i="19"/>
  <c r="D104" i="19"/>
  <c r="E104" i="19"/>
  <c r="D93" i="19"/>
  <c r="E93" i="19"/>
  <c r="D92" i="19"/>
  <c r="E92" i="19"/>
  <c r="D106" i="19"/>
  <c r="E106" i="19"/>
  <c r="D105" i="19"/>
  <c r="E105" i="19"/>
  <c r="E111" i="19"/>
  <c r="D111" i="19"/>
  <c r="E112" i="19"/>
  <c r="D112" i="19"/>
  <c r="E109" i="19"/>
  <c r="D109" i="19"/>
  <c r="E103" i="19"/>
  <c r="D103" i="19"/>
  <c r="E91" i="19"/>
  <c r="D91" i="19"/>
  <c r="D79" i="19"/>
  <c r="E79" i="19"/>
  <c r="D77" i="19"/>
  <c r="E77" i="19"/>
  <c r="E76" i="19"/>
  <c r="D76" i="19"/>
  <c r="V94" i="19"/>
  <c r="AC94" i="19"/>
  <c r="AK94" i="19"/>
  <c r="W94" i="19"/>
  <c r="P94" i="19"/>
  <c r="X94" i="19"/>
  <c r="Q94" i="19"/>
  <c r="Y94" i="19"/>
  <c r="AF94" i="19"/>
  <c r="R94" i="19"/>
  <c r="Z94" i="19"/>
  <c r="AG94" i="19"/>
  <c r="S94" i="19"/>
  <c r="AA94" i="19"/>
  <c r="AH94" i="19"/>
  <c r="T94" i="19"/>
  <c r="AI94" i="19"/>
  <c r="U94" i="19"/>
  <c r="AB94" i="19"/>
  <c r="AD94" i="19"/>
  <c r="AJ94" i="19"/>
  <c r="AE94" i="19"/>
  <c r="AL94" i="19"/>
  <c r="AM94" i="19"/>
  <c r="F94" i="19"/>
  <c r="G94" i="19"/>
  <c r="H94" i="19"/>
  <c r="I94" i="19"/>
  <c r="J94" i="19"/>
  <c r="K94" i="19"/>
  <c r="L94" i="19"/>
  <c r="M94" i="19"/>
  <c r="N94" i="19"/>
  <c r="O94" i="19"/>
  <c r="V82" i="19"/>
  <c r="AC82" i="19"/>
  <c r="AK82" i="19"/>
  <c r="W82" i="19"/>
  <c r="P82" i="19"/>
  <c r="X82" i="19"/>
  <c r="Q82" i="19"/>
  <c r="Y82" i="19"/>
  <c r="AF82" i="19"/>
  <c r="R82" i="19"/>
  <c r="Z82" i="19"/>
  <c r="AG82" i="19"/>
  <c r="S82" i="19"/>
  <c r="AA82" i="19"/>
  <c r="AH82" i="19"/>
  <c r="T82" i="19"/>
  <c r="AI82" i="19"/>
  <c r="AB82" i="19"/>
  <c r="AD82" i="19"/>
  <c r="AM82" i="19"/>
  <c r="AE82" i="19"/>
  <c r="U82" i="19"/>
  <c r="AJ82" i="19"/>
  <c r="AL82" i="19"/>
  <c r="F82" i="19"/>
  <c r="G82" i="19"/>
  <c r="H82" i="19"/>
  <c r="I82" i="19"/>
  <c r="J82" i="19"/>
  <c r="K82" i="19"/>
  <c r="L82" i="19"/>
  <c r="M82" i="19"/>
  <c r="N82" i="19"/>
  <c r="O82" i="19"/>
  <c r="R109" i="19"/>
  <c r="Z109" i="19"/>
  <c r="U109" i="19"/>
  <c r="V109" i="19"/>
  <c r="W109" i="19"/>
  <c r="P109" i="19"/>
  <c r="X109" i="19"/>
  <c r="AG109" i="19"/>
  <c r="Q109" i="19"/>
  <c r="AH109" i="19"/>
  <c r="AD109" i="19"/>
  <c r="AF109" i="19"/>
  <c r="S109" i="19"/>
  <c r="AI109" i="19"/>
  <c r="AJ109" i="19"/>
  <c r="T109" i="19"/>
  <c r="AB109" i="19"/>
  <c r="AL109" i="19"/>
  <c r="Y109" i="19"/>
  <c r="AC109" i="19"/>
  <c r="AK109" i="19"/>
  <c r="AA109" i="19"/>
  <c r="AE109" i="19"/>
  <c r="AM109" i="19"/>
  <c r="F109" i="19"/>
  <c r="G109" i="19"/>
  <c r="H109" i="19"/>
  <c r="I109" i="19"/>
  <c r="J109" i="19"/>
  <c r="K109" i="19"/>
  <c r="L109" i="19"/>
  <c r="M109" i="19"/>
  <c r="N109" i="19"/>
  <c r="O109" i="19"/>
  <c r="V106" i="19"/>
  <c r="W106" i="19"/>
  <c r="P106" i="19"/>
  <c r="Q106" i="19"/>
  <c r="Y106" i="19"/>
  <c r="R106" i="19"/>
  <c r="Z106" i="19"/>
  <c r="S106" i="19"/>
  <c r="AA106" i="19"/>
  <c r="T106" i="19"/>
  <c r="X106" i="19"/>
  <c r="AC106" i="19"/>
  <c r="AK106" i="19"/>
  <c r="AD106" i="19"/>
  <c r="AL106" i="19"/>
  <c r="AF106" i="19"/>
  <c r="AE106" i="19"/>
  <c r="AM106" i="19"/>
  <c r="AB106" i="19"/>
  <c r="AG106" i="19"/>
  <c r="AH106" i="19"/>
  <c r="AI106" i="19"/>
  <c r="U106" i="19"/>
  <c r="AJ106" i="19"/>
  <c r="F106" i="19"/>
  <c r="G106" i="19"/>
  <c r="H106" i="19"/>
  <c r="I106" i="19"/>
  <c r="J106" i="19"/>
  <c r="K106" i="19"/>
  <c r="L106" i="19"/>
  <c r="M106" i="19"/>
  <c r="N106" i="19"/>
  <c r="O106" i="19"/>
  <c r="R81" i="19"/>
  <c r="Z81" i="19"/>
  <c r="AG81" i="19"/>
  <c r="S81" i="19"/>
  <c r="AA81" i="19"/>
  <c r="T81" i="19"/>
  <c r="U81" i="19"/>
  <c r="AB81" i="19"/>
  <c r="AJ81" i="19"/>
  <c r="V81" i="19"/>
  <c r="AC81" i="19"/>
  <c r="AK81" i="19"/>
  <c r="W81" i="19"/>
  <c r="AD81" i="19"/>
  <c r="AL81" i="19"/>
  <c r="P81" i="19"/>
  <c r="X81" i="19"/>
  <c r="AE81" i="19"/>
  <c r="AM81" i="19"/>
  <c r="Q81" i="19"/>
  <c r="Y81" i="19"/>
  <c r="AF81" i="19"/>
  <c r="AH81" i="19"/>
  <c r="AI81" i="19"/>
  <c r="F81" i="19"/>
  <c r="G81" i="19"/>
  <c r="H81" i="19"/>
  <c r="I81" i="19"/>
  <c r="J81" i="19"/>
  <c r="K81" i="19"/>
  <c r="L81" i="19"/>
  <c r="M81" i="19"/>
  <c r="N81" i="19"/>
  <c r="O81" i="19"/>
  <c r="V111" i="19"/>
  <c r="Q111" i="19"/>
  <c r="Y111" i="19"/>
  <c r="R111" i="19"/>
  <c r="Z111" i="19"/>
  <c r="S111" i="19"/>
  <c r="AA111" i="19"/>
  <c r="T111" i="19"/>
  <c r="W111" i="19"/>
  <c r="AC111" i="19"/>
  <c r="AK111" i="19"/>
  <c r="AJ111" i="19"/>
  <c r="X111" i="19"/>
  <c r="AD111" i="19"/>
  <c r="AL111" i="19"/>
  <c r="AF111" i="19"/>
  <c r="AE111" i="19"/>
  <c r="AM111" i="19"/>
  <c r="AH111" i="19"/>
  <c r="AG111" i="19"/>
  <c r="F111" i="19"/>
  <c r="P111" i="19"/>
  <c r="AI111" i="19"/>
  <c r="U111" i="19"/>
  <c r="AB111" i="19"/>
  <c r="G111" i="19"/>
  <c r="H111" i="19"/>
  <c r="I111" i="19"/>
  <c r="J111" i="19"/>
  <c r="K111" i="19"/>
  <c r="L111" i="19"/>
  <c r="M111" i="19"/>
  <c r="N111" i="19"/>
  <c r="O111" i="19"/>
  <c r="R76" i="19"/>
  <c r="Z76" i="19"/>
  <c r="AG76" i="19"/>
  <c r="S76" i="19"/>
  <c r="AA76" i="19"/>
  <c r="T76" i="19"/>
  <c r="U76" i="19"/>
  <c r="AB76" i="19"/>
  <c r="AJ76" i="19"/>
  <c r="V76" i="19"/>
  <c r="AC76" i="19"/>
  <c r="AK76" i="19"/>
  <c r="W76" i="19"/>
  <c r="AD76" i="19"/>
  <c r="AL76" i="19"/>
  <c r="P76" i="19"/>
  <c r="X76" i="19"/>
  <c r="AE76" i="19"/>
  <c r="AM76" i="19"/>
  <c r="Q76" i="19"/>
  <c r="AF76" i="19"/>
  <c r="Y76" i="19"/>
  <c r="AH76" i="19"/>
  <c r="AI76" i="19"/>
  <c r="F76" i="19"/>
  <c r="G76" i="19"/>
  <c r="H76" i="19"/>
  <c r="I76" i="19"/>
  <c r="J76" i="19"/>
  <c r="K76" i="19"/>
  <c r="L76" i="19"/>
  <c r="M76" i="19"/>
  <c r="N76" i="19"/>
  <c r="O76" i="19"/>
  <c r="R79" i="19"/>
  <c r="Z79" i="19"/>
  <c r="AG79" i="19"/>
  <c r="S79" i="19"/>
  <c r="AA79" i="19"/>
  <c r="T79" i="19"/>
  <c r="U79" i="19"/>
  <c r="AB79" i="19"/>
  <c r="AJ79" i="19"/>
  <c r="V79" i="19"/>
  <c r="AC79" i="19"/>
  <c r="AK79" i="19"/>
  <c r="W79" i="19"/>
  <c r="AD79" i="19"/>
  <c r="AL79" i="19"/>
  <c r="P79" i="19"/>
  <c r="X79" i="19"/>
  <c r="AE79" i="19"/>
  <c r="AM79" i="19"/>
  <c r="AH79" i="19"/>
  <c r="AF79" i="19"/>
  <c r="Q79" i="19"/>
  <c r="AI79" i="19"/>
  <c r="Y79" i="19"/>
  <c r="F79" i="19"/>
  <c r="G79" i="19"/>
  <c r="H79" i="19"/>
  <c r="I79" i="19"/>
  <c r="J79" i="19"/>
  <c r="K79" i="19"/>
  <c r="L79" i="19"/>
  <c r="M79" i="19"/>
  <c r="N79" i="19"/>
  <c r="O79" i="19"/>
  <c r="R105" i="19"/>
  <c r="Z105" i="19"/>
  <c r="AG105" i="19"/>
  <c r="S105" i="19"/>
  <c r="AA105" i="19"/>
  <c r="T105" i="19"/>
  <c r="U105" i="19"/>
  <c r="AB105" i="19"/>
  <c r="V105" i="19"/>
  <c r="AC105" i="19"/>
  <c r="W105" i="19"/>
  <c r="AD105" i="19"/>
  <c r="P105" i="19"/>
  <c r="X105" i="19"/>
  <c r="AE105" i="19"/>
  <c r="AM105" i="19"/>
  <c r="AF105" i="19"/>
  <c r="Q105" i="19"/>
  <c r="AH105" i="19"/>
  <c r="AI105" i="19"/>
  <c r="AK105" i="19"/>
  <c r="AJ105" i="19"/>
  <c r="Y105" i="19"/>
  <c r="AL105" i="19"/>
  <c r="F105" i="19"/>
  <c r="G105" i="19"/>
  <c r="H105" i="19"/>
  <c r="I105" i="19"/>
  <c r="J105" i="19"/>
  <c r="K105" i="19"/>
  <c r="L105" i="19"/>
  <c r="M105" i="19"/>
  <c r="N105" i="19"/>
  <c r="O105" i="19"/>
  <c r="R93" i="19"/>
  <c r="Z93" i="19"/>
  <c r="AG93" i="19"/>
  <c r="S93" i="19"/>
  <c r="AA93" i="19"/>
  <c r="T93" i="19"/>
  <c r="U93" i="19"/>
  <c r="AB93" i="19"/>
  <c r="AJ93" i="19"/>
  <c r="V93" i="19"/>
  <c r="AC93" i="19"/>
  <c r="AK93" i="19"/>
  <c r="W93" i="19"/>
  <c r="AD93" i="19"/>
  <c r="AL93" i="19"/>
  <c r="P93" i="19"/>
  <c r="X93" i="19"/>
  <c r="AE93" i="19"/>
  <c r="AM93" i="19"/>
  <c r="Y93" i="19"/>
  <c r="AH93" i="19"/>
  <c r="AI93" i="19"/>
  <c r="Q93" i="19"/>
  <c r="AF93" i="19"/>
  <c r="F93" i="19"/>
  <c r="G93" i="19"/>
  <c r="H93" i="19"/>
  <c r="I93" i="19"/>
  <c r="J93" i="19"/>
  <c r="K93" i="19"/>
  <c r="L93" i="19"/>
  <c r="M93" i="19"/>
  <c r="N93" i="19"/>
  <c r="O93" i="19"/>
  <c r="V80" i="19"/>
  <c r="AC80" i="19"/>
  <c r="AK80" i="19"/>
  <c r="W80" i="19"/>
  <c r="P80" i="19"/>
  <c r="X80" i="19"/>
  <c r="Q80" i="19"/>
  <c r="Y80" i="19"/>
  <c r="AF80" i="19"/>
  <c r="R80" i="19"/>
  <c r="Z80" i="19"/>
  <c r="AG80" i="19"/>
  <c r="S80" i="19"/>
  <c r="AA80" i="19"/>
  <c r="AH80" i="19"/>
  <c r="T80" i="19"/>
  <c r="AI80" i="19"/>
  <c r="U80" i="19"/>
  <c r="AD80" i="19"/>
  <c r="AE80" i="19"/>
  <c r="AJ80" i="19"/>
  <c r="AL80" i="19"/>
  <c r="AM80" i="19"/>
  <c r="AB80" i="19"/>
  <c r="F80" i="19"/>
  <c r="G80" i="19"/>
  <c r="H80" i="19"/>
  <c r="I80" i="19"/>
  <c r="J80" i="19"/>
  <c r="K80" i="19"/>
  <c r="L80" i="19"/>
  <c r="M80" i="19"/>
  <c r="N80" i="19"/>
  <c r="O80" i="19"/>
  <c r="R112" i="19"/>
  <c r="Z112" i="19"/>
  <c r="U112" i="19"/>
  <c r="V112" i="19"/>
  <c r="W112" i="19"/>
  <c r="P112" i="19"/>
  <c r="X112" i="19"/>
  <c r="AG112" i="19"/>
  <c r="AH112" i="19"/>
  <c r="AD112" i="19"/>
  <c r="Q112" i="19"/>
  <c r="AI112" i="19"/>
  <c r="AJ112" i="19"/>
  <c r="Y112" i="19"/>
  <c r="AF112" i="19"/>
  <c r="S112" i="19"/>
  <c r="AB112" i="19"/>
  <c r="T112" i="19"/>
  <c r="AC112" i="19"/>
  <c r="AK112" i="19"/>
  <c r="AL112" i="19"/>
  <c r="AA112" i="19"/>
  <c r="AE112" i="19"/>
  <c r="AM112" i="19"/>
  <c r="F112" i="19"/>
  <c r="G112" i="19"/>
  <c r="H112" i="19"/>
  <c r="I112" i="19"/>
  <c r="J112" i="19"/>
  <c r="K112" i="19"/>
  <c r="L112" i="19"/>
  <c r="M112" i="19"/>
  <c r="N112" i="19"/>
  <c r="O112" i="19"/>
  <c r="V77" i="19"/>
  <c r="AC77" i="19"/>
  <c r="AK77" i="19"/>
  <c r="W77" i="19"/>
  <c r="P77" i="19"/>
  <c r="X77" i="19"/>
  <c r="Q77" i="19"/>
  <c r="Y77" i="19"/>
  <c r="AF77" i="19"/>
  <c r="R77" i="19"/>
  <c r="Z77" i="19"/>
  <c r="AG77" i="19"/>
  <c r="S77" i="19"/>
  <c r="AA77" i="19"/>
  <c r="AH77" i="19"/>
  <c r="T77" i="19"/>
  <c r="AI77" i="19"/>
  <c r="AE77" i="19"/>
  <c r="AJ77" i="19"/>
  <c r="AL77" i="19"/>
  <c r="AM77" i="19"/>
  <c r="U77" i="19"/>
  <c r="AB77" i="19"/>
  <c r="AD77" i="19"/>
  <c r="F77" i="19"/>
  <c r="G77" i="19"/>
  <c r="H77" i="19"/>
  <c r="I77" i="19"/>
  <c r="J77" i="19"/>
  <c r="K77" i="19"/>
  <c r="L77" i="19"/>
  <c r="M77" i="19"/>
  <c r="N77" i="19"/>
  <c r="O77" i="19"/>
  <c r="V92" i="19"/>
  <c r="AC92" i="19"/>
  <c r="AK92" i="19"/>
  <c r="W92" i="19"/>
  <c r="P92" i="19"/>
  <c r="X92" i="19"/>
  <c r="Q92" i="19"/>
  <c r="Y92" i="19"/>
  <c r="AF92" i="19"/>
  <c r="R92" i="19"/>
  <c r="Z92" i="19"/>
  <c r="AG92" i="19"/>
  <c r="S92" i="19"/>
  <c r="AA92" i="19"/>
  <c r="AH92" i="19"/>
  <c r="T92" i="19"/>
  <c r="AI92" i="19"/>
  <c r="AB92" i="19"/>
  <c r="AE92" i="19"/>
  <c r="AD92" i="19"/>
  <c r="AJ92" i="19"/>
  <c r="AL92" i="19"/>
  <c r="U92" i="19"/>
  <c r="AM92" i="19"/>
  <c r="F92" i="19"/>
  <c r="G92" i="19"/>
  <c r="H92" i="19"/>
  <c r="I92" i="19"/>
  <c r="J92" i="19"/>
  <c r="K92" i="19"/>
  <c r="L92" i="19"/>
  <c r="M92" i="19"/>
  <c r="N92" i="19"/>
  <c r="O92" i="19"/>
  <c r="V104" i="19"/>
  <c r="AC104" i="19"/>
  <c r="AK104" i="19"/>
  <c r="W104" i="19"/>
  <c r="P104" i="19"/>
  <c r="X104" i="19"/>
  <c r="Q104" i="19"/>
  <c r="Y104" i="19"/>
  <c r="AF104" i="19"/>
  <c r="R104" i="19"/>
  <c r="Z104" i="19"/>
  <c r="AG104" i="19"/>
  <c r="S104" i="19"/>
  <c r="AA104" i="19"/>
  <c r="AH104" i="19"/>
  <c r="T104" i="19"/>
  <c r="AI104" i="19"/>
  <c r="AM104" i="19"/>
  <c r="AB104" i="19"/>
  <c r="AE104" i="19"/>
  <c r="U104" i="19"/>
  <c r="AD104" i="19"/>
  <c r="AL104" i="19"/>
  <c r="AJ104" i="19"/>
  <c r="F104" i="19"/>
  <c r="G104" i="19"/>
  <c r="H104" i="19"/>
  <c r="I104" i="19"/>
  <c r="J104" i="19"/>
  <c r="K104" i="19"/>
  <c r="L104" i="19"/>
  <c r="M104" i="19"/>
  <c r="N104" i="19"/>
  <c r="O104" i="19"/>
  <c r="R91" i="19"/>
  <c r="Z91" i="19"/>
  <c r="AG91" i="19"/>
  <c r="S91" i="19"/>
  <c r="AA91" i="19"/>
  <c r="T91" i="19"/>
  <c r="U91" i="19"/>
  <c r="AB91" i="19"/>
  <c r="AJ91" i="19"/>
  <c r="V91" i="19"/>
  <c r="AC91" i="19"/>
  <c r="AK91" i="19"/>
  <c r="W91" i="19"/>
  <c r="AD91" i="19"/>
  <c r="AL91" i="19"/>
  <c r="P91" i="19"/>
  <c r="X91" i="19"/>
  <c r="AE91" i="19"/>
  <c r="AM91" i="19"/>
  <c r="AI91" i="19"/>
  <c r="Q91" i="19"/>
  <c r="Y91" i="19"/>
  <c r="AF91" i="19"/>
  <c r="AH91" i="19"/>
  <c r="F91" i="19"/>
  <c r="G91" i="19"/>
  <c r="H91" i="19"/>
  <c r="I91" i="19"/>
  <c r="J91" i="19"/>
  <c r="K91" i="19"/>
  <c r="L91" i="19"/>
  <c r="M91" i="19"/>
  <c r="N91" i="19"/>
  <c r="O91" i="19"/>
  <c r="R103" i="19"/>
  <c r="Z103" i="19"/>
  <c r="AG103" i="19"/>
  <c r="S103" i="19"/>
  <c r="AA103" i="19"/>
  <c r="T103" i="19"/>
  <c r="U103" i="19"/>
  <c r="AB103" i="19"/>
  <c r="AJ103" i="19"/>
  <c r="V103" i="19"/>
  <c r="AC103" i="19"/>
  <c r="AK103" i="19"/>
  <c r="W103" i="19"/>
  <c r="AD103" i="19"/>
  <c r="AL103" i="19"/>
  <c r="P103" i="19"/>
  <c r="X103" i="19"/>
  <c r="AE103" i="19"/>
  <c r="AM103" i="19"/>
  <c r="AF103" i="19"/>
  <c r="AH103" i="19"/>
  <c r="Q103" i="19"/>
  <c r="AI103" i="19"/>
  <c r="Y103" i="19"/>
  <c r="F103" i="19"/>
  <c r="G103" i="19"/>
  <c r="H103" i="19"/>
  <c r="I103" i="19"/>
  <c r="J103" i="19"/>
  <c r="K103" i="19"/>
  <c r="L103" i="19"/>
  <c r="M103" i="19"/>
  <c r="N103" i="19"/>
  <c r="O103" i="19"/>
  <c r="X68" i="19"/>
  <c r="X116" i="19" s="1"/>
  <c r="X44" i="19"/>
  <c r="Z58" i="19"/>
  <c r="AA59" i="19"/>
  <c r="Y62" i="19"/>
  <c r="Y60" i="19"/>
  <c r="Y61" i="19"/>
  <c r="Y54" i="19"/>
  <c r="Y42" i="19"/>
  <c r="Y40" i="19"/>
  <c r="Y37" i="19"/>
  <c r="Y35" i="19"/>
  <c r="Y30" i="19"/>
  <c r="Y48" i="19"/>
  <c r="Y49" i="19"/>
  <c r="Y50" i="19"/>
  <c r="Y52" i="19"/>
  <c r="Y28" i="19"/>
  <c r="Y25" i="19"/>
  <c r="Y23" i="19"/>
  <c r="Y18" i="19"/>
  <c r="Y16" i="19"/>
  <c r="Y51" i="19"/>
  <c r="Y41" i="19"/>
  <c r="Y36" i="19"/>
  <c r="Y29" i="19"/>
  <c r="Y53" i="19"/>
  <c r="Y10" i="19"/>
  <c r="Y7" i="19"/>
  <c r="Y34" i="19"/>
  <c r="Y27" i="19"/>
  <c r="Y17" i="19"/>
  <c r="Y12" i="19"/>
  <c r="Y39" i="19"/>
  <c r="Y43" i="19"/>
  <c r="Y11" i="19"/>
  <c r="Y13" i="19"/>
  <c r="Y24" i="19"/>
  <c r="Y22" i="19"/>
  <c r="Y6" i="19"/>
  <c r="Y8" i="19"/>
  <c r="Y15" i="19"/>
  <c r="Y4" i="19"/>
  <c r="Z5" i="19"/>
  <c r="Z144" i="19" s="1"/>
  <c r="W67" i="19"/>
  <c r="X57" i="19"/>
  <c r="AB47" i="19"/>
  <c r="AA46" i="19"/>
  <c r="X65" i="19"/>
  <c r="X67" i="19" l="1"/>
  <c r="Y44" i="19"/>
  <c r="Y57" i="19"/>
  <c r="Y65" i="19"/>
  <c r="AC47" i="19"/>
  <c r="AB46" i="19"/>
  <c r="Z62" i="19"/>
  <c r="Z60" i="19"/>
  <c r="Z53" i="19"/>
  <c r="Z51" i="19"/>
  <c r="Z49" i="19"/>
  <c r="Z61" i="19"/>
  <c r="Z42" i="19"/>
  <c r="Z40" i="19"/>
  <c r="Z37" i="19"/>
  <c r="Z35" i="19"/>
  <c r="Z30" i="19"/>
  <c r="Z48" i="19"/>
  <c r="Z50" i="19"/>
  <c r="Z43" i="19"/>
  <c r="Z41" i="19"/>
  <c r="Z39" i="19"/>
  <c r="Z36" i="19"/>
  <c r="Z34" i="19"/>
  <c r="Z29" i="19"/>
  <c r="Z28" i="19"/>
  <c r="Z25" i="19"/>
  <c r="Z23" i="19"/>
  <c r="Z18" i="19"/>
  <c r="Z16" i="19"/>
  <c r="Z13" i="19"/>
  <c r="Z11" i="19"/>
  <c r="Z54" i="19"/>
  <c r="Z52" i="19"/>
  <c r="Z6" i="19"/>
  <c r="Z22" i="19"/>
  <c r="Z8" i="19"/>
  <c r="Z24" i="19"/>
  <c r="Z10" i="19"/>
  <c r="Z27" i="19"/>
  <c r="AA5" i="19"/>
  <c r="AA144" i="19" s="1"/>
  <c r="Z15" i="19"/>
  <c r="Z17" i="19"/>
  <c r="Z12" i="19"/>
  <c r="Z4" i="19"/>
  <c r="Z7" i="19"/>
  <c r="AB59" i="19"/>
  <c r="AA58" i="19"/>
  <c r="Y68" i="19"/>
  <c r="Y116" i="19" s="1"/>
  <c r="Y67" i="19" l="1"/>
  <c r="Z65" i="19"/>
  <c r="AA62" i="19"/>
  <c r="AA60" i="19"/>
  <c r="AA53" i="19"/>
  <c r="AA51" i="19"/>
  <c r="AA49" i="19"/>
  <c r="AA61" i="19"/>
  <c r="AA48" i="19"/>
  <c r="AA50" i="19"/>
  <c r="AA43" i="19"/>
  <c r="AA41" i="19"/>
  <c r="AA39" i="19"/>
  <c r="AA36" i="19"/>
  <c r="AA34" i="19"/>
  <c r="AA29" i="19"/>
  <c r="AA52" i="19"/>
  <c r="AA54" i="19"/>
  <c r="AA42" i="19"/>
  <c r="AA37" i="19"/>
  <c r="AA30" i="19"/>
  <c r="AA27" i="19"/>
  <c r="AA24" i="19"/>
  <c r="AA22" i="19"/>
  <c r="AA17" i="19"/>
  <c r="AA15" i="19"/>
  <c r="AA12" i="19"/>
  <c r="AA10" i="19"/>
  <c r="AA23" i="19"/>
  <c r="AA16" i="19"/>
  <c r="AA8" i="19"/>
  <c r="AA6" i="19"/>
  <c r="AA35" i="19"/>
  <c r="AA25" i="19"/>
  <c r="AA40" i="19"/>
  <c r="AA18" i="19"/>
  <c r="AB5" i="19"/>
  <c r="AB144" i="19" s="1"/>
  <c r="AA28" i="19"/>
  <c r="AA13" i="19"/>
  <c r="AA11" i="19"/>
  <c r="AA7" i="19"/>
  <c r="AC59" i="19"/>
  <c r="AB58" i="19"/>
  <c r="AC46" i="19"/>
  <c r="AD47" i="19"/>
  <c r="Z44" i="19"/>
  <c r="Z68" i="19"/>
  <c r="Z116" i="19" s="1"/>
  <c r="Z57" i="19"/>
  <c r="AA57" i="19" l="1"/>
  <c r="AA44" i="19"/>
  <c r="AD46" i="19"/>
  <c r="AE47" i="19"/>
  <c r="AB61" i="19"/>
  <c r="AB54" i="19"/>
  <c r="AB52" i="19"/>
  <c r="AB50" i="19"/>
  <c r="AB48" i="19"/>
  <c r="AB60" i="19"/>
  <c r="AB49" i="19"/>
  <c r="AB43" i="19"/>
  <c r="AB41" i="19"/>
  <c r="AB39" i="19"/>
  <c r="AB36" i="19"/>
  <c r="AB34" i="19"/>
  <c r="AB51" i="19"/>
  <c r="AB62" i="19"/>
  <c r="AB53" i="19"/>
  <c r="AB42" i="19"/>
  <c r="AB40" i="19"/>
  <c r="AB37" i="19"/>
  <c r="AB35" i="19"/>
  <c r="AB30" i="19"/>
  <c r="AB28" i="19"/>
  <c r="AB25" i="19"/>
  <c r="AB23" i="19"/>
  <c r="AB18" i="19"/>
  <c r="AB27" i="19"/>
  <c r="AB17" i="19"/>
  <c r="AB12" i="19"/>
  <c r="AB22" i="19"/>
  <c r="AB11" i="19"/>
  <c r="AB24" i="19"/>
  <c r="AB15" i="19"/>
  <c r="AB13" i="19"/>
  <c r="AB7" i="19"/>
  <c r="AB16" i="19"/>
  <c r="AB10" i="19"/>
  <c r="AB6" i="19"/>
  <c r="AC5" i="19"/>
  <c r="AC144" i="19" s="1"/>
  <c r="AB29" i="19"/>
  <c r="AB8" i="19"/>
  <c r="AA65" i="19"/>
  <c r="AD59" i="19"/>
  <c r="AC58" i="19"/>
  <c r="AA68" i="19"/>
  <c r="AA116" i="19" s="1"/>
  <c r="Z67" i="19"/>
  <c r="B33" i="6"/>
  <c r="AA67" i="19" l="1"/>
  <c r="AB44" i="19"/>
  <c r="AE59" i="19"/>
  <c r="AD58" i="19"/>
  <c r="AE46" i="19"/>
  <c r="AF47" i="19"/>
  <c r="AB68" i="19"/>
  <c r="AB116" i="19" s="1"/>
  <c r="AB65" i="19"/>
  <c r="AC61" i="19"/>
  <c r="AC62" i="19"/>
  <c r="AC60" i="19"/>
  <c r="AC50" i="19"/>
  <c r="AC49" i="19"/>
  <c r="AC43" i="19"/>
  <c r="AC41" i="19"/>
  <c r="AC39" i="19"/>
  <c r="AC36" i="19"/>
  <c r="AC34" i="19"/>
  <c r="AC29" i="19"/>
  <c r="AC52" i="19"/>
  <c r="AC51" i="19"/>
  <c r="AC53" i="19"/>
  <c r="AC54" i="19"/>
  <c r="AC42" i="19"/>
  <c r="AC37" i="19"/>
  <c r="AC27" i="19"/>
  <c r="AC24" i="19"/>
  <c r="AC22" i="19"/>
  <c r="AC17" i="19"/>
  <c r="AC15" i="19"/>
  <c r="AC8" i="19"/>
  <c r="AC6" i="19"/>
  <c r="AC48" i="19"/>
  <c r="AC35" i="19"/>
  <c r="AC25" i="19"/>
  <c r="AC11" i="19"/>
  <c r="AD5" i="19"/>
  <c r="AD144" i="19" s="1"/>
  <c r="AC40" i="19"/>
  <c r="AC28" i="19"/>
  <c r="AC10" i="19"/>
  <c r="AC23" i="19"/>
  <c r="AC18" i="19"/>
  <c r="AC30" i="19"/>
  <c r="AC7" i="19"/>
  <c r="AC13" i="19"/>
  <c r="AC16" i="19"/>
  <c r="AC12" i="19"/>
  <c r="AB57" i="19"/>
  <c r="H46" i="6"/>
  <c r="H45" i="6"/>
  <c r="H44" i="6"/>
  <c r="AC57" i="19" l="1"/>
  <c r="AB67" i="19"/>
  <c r="AC68" i="19"/>
  <c r="AC116" i="19" s="1"/>
  <c r="AF46" i="19"/>
  <c r="AG47" i="19"/>
  <c r="AC44" i="19"/>
  <c r="AD61" i="19"/>
  <c r="AD54" i="19"/>
  <c r="AD52" i="19"/>
  <c r="AD50" i="19"/>
  <c r="AD48" i="19"/>
  <c r="AD62" i="19"/>
  <c r="AD60" i="19"/>
  <c r="AD49" i="19"/>
  <c r="AD43" i="19"/>
  <c r="AD41" i="19"/>
  <c r="AD39" i="19"/>
  <c r="AD36" i="19"/>
  <c r="AD34" i="19"/>
  <c r="AD29" i="19"/>
  <c r="AD51" i="19"/>
  <c r="AD53" i="19"/>
  <c r="AD42" i="19"/>
  <c r="AD40" i="19"/>
  <c r="AD37" i="19"/>
  <c r="AD35" i="19"/>
  <c r="AD30" i="19"/>
  <c r="AD27" i="19"/>
  <c r="AD24" i="19"/>
  <c r="AD22" i="19"/>
  <c r="AD17" i="19"/>
  <c r="AD15" i="19"/>
  <c r="AD12" i="19"/>
  <c r="AD10" i="19"/>
  <c r="AE5" i="19"/>
  <c r="AE144" i="19" s="1"/>
  <c r="AD7" i="19"/>
  <c r="AD18" i="19"/>
  <c r="AD13" i="19"/>
  <c r="AD16" i="19"/>
  <c r="AD23" i="19"/>
  <c r="AD25" i="19"/>
  <c r="AD28" i="19"/>
  <c r="AD11" i="19"/>
  <c r="AD8" i="19"/>
  <c r="AD6" i="19"/>
  <c r="AC65" i="19"/>
  <c r="AE58" i="19"/>
  <c r="AF59" i="19"/>
  <c r="AC67" i="19" l="1"/>
  <c r="AG59" i="19"/>
  <c r="AF58" i="19"/>
  <c r="AD68" i="19"/>
  <c r="AD116" i="19" s="1"/>
  <c r="AD44" i="19"/>
  <c r="AD65" i="19"/>
  <c r="AH47" i="19"/>
  <c r="AG46" i="19"/>
  <c r="AE61" i="19"/>
  <c r="AE54" i="19"/>
  <c r="AE52" i="19"/>
  <c r="AE50" i="19"/>
  <c r="AE48" i="19"/>
  <c r="AE62" i="19"/>
  <c r="AE60" i="19"/>
  <c r="AE51" i="19"/>
  <c r="AE53" i="19"/>
  <c r="AE42" i="19"/>
  <c r="AE40" i="19"/>
  <c r="AE37" i="19"/>
  <c r="AE35" i="19"/>
  <c r="AE30" i="19"/>
  <c r="AE43" i="19"/>
  <c r="AE39" i="19"/>
  <c r="AE34" i="19"/>
  <c r="AE49" i="19"/>
  <c r="AE29" i="19"/>
  <c r="AE28" i="19"/>
  <c r="AE25" i="19"/>
  <c r="AE23" i="19"/>
  <c r="AE18" i="19"/>
  <c r="AE16" i="19"/>
  <c r="AE13" i="19"/>
  <c r="AE11" i="19"/>
  <c r="AE7" i="19"/>
  <c r="AE36" i="19"/>
  <c r="AE41" i="19"/>
  <c r="AE24" i="19"/>
  <c r="AE10" i="19"/>
  <c r="AE22" i="19"/>
  <c r="AF5" i="19"/>
  <c r="AF144" i="19" s="1"/>
  <c r="AE27" i="19"/>
  <c r="AE15" i="19"/>
  <c r="AE8" i="19"/>
  <c r="AE12" i="19"/>
  <c r="AE17" i="19"/>
  <c r="AE6" i="19"/>
  <c r="AD57" i="19"/>
  <c r="AE44" i="19" l="1"/>
  <c r="AD67" i="19"/>
  <c r="AE65" i="19"/>
  <c r="AE57" i="19"/>
  <c r="AF62" i="19"/>
  <c r="AF60" i="19"/>
  <c r="AF53" i="19"/>
  <c r="AF51" i="19"/>
  <c r="AF49" i="19"/>
  <c r="AF50" i="19"/>
  <c r="AF61" i="19"/>
  <c r="AF52" i="19"/>
  <c r="AF42" i="19"/>
  <c r="AF40" i="19"/>
  <c r="AF37" i="19"/>
  <c r="AF35" i="19"/>
  <c r="AF54" i="19"/>
  <c r="AF48" i="19"/>
  <c r="AF43" i="19"/>
  <c r="AF41" i="19"/>
  <c r="AF39" i="19"/>
  <c r="AF36" i="19"/>
  <c r="AF34" i="19"/>
  <c r="AF27" i="19"/>
  <c r="AF24" i="19"/>
  <c r="AF22" i="19"/>
  <c r="AF29" i="19"/>
  <c r="AF30" i="19"/>
  <c r="AF25" i="19"/>
  <c r="AF11" i="19"/>
  <c r="AG5" i="19"/>
  <c r="AG144" i="19" s="1"/>
  <c r="AF18" i="19"/>
  <c r="AF13" i="19"/>
  <c r="AF28" i="19"/>
  <c r="AF15" i="19"/>
  <c r="AF10" i="19"/>
  <c r="AF23" i="19"/>
  <c r="AF12" i="19"/>
  <c r="AF8" i="19"/>
  <c r="AF6" i="19"/>
  <c r="AF17" i="19"/>
  <c r="AF16" i="19"/>
  <c r="AF7" i="19"/>
  <c r="AI47" i="19"/>
  <c r="AH46" i="19"/>
  <c r="AE68" i="19"/>
  <c r="AE116" i="19" s="1"/>
  <c r="AG58" i="19"/>
  <c r="AH59" i="19"/>
  <c r="AF65" i="19" l="1"/>
  <c r="AF44" i="19"/>
  <c r="AE67" i="19"/>
  <c r="AH58" i="19"/>
  <c r="AI59" i="19"/>
  <c r="AG62" i="19"/>
  <c r="AG60" i="19"/>
  <c r="AG61" i="19"/>
  <c r="AG51" i="19"/>
  <c r="AG52" i="19"/>
  <c r="AG42" i="19"/>
  <c r="AG40" i="19"/>
  <c r="AG37" i="19"/>
  <c r="AG35" i="19"/>
  <c r="AG30" i="19"/>
  <c r="AG53" i="19"/>
  <c r="AG54" i="19"/>
  <c r="AG49" i="19"/>
  <c r="AG48" i="19"/>
  <c r="AG50" i="19"/>
  <c r="AG41" i="19"/>
  <c r="AG36" i="19"/>
  <c r="AG28" i="19"/>
  <c r="AG25" i="19"/>
  <c r="AG23" i="19"/>
  <c r="AG18" i="19"/>
  <c r="AG16" i="19"/>
  <c r="AG34" i="19"/>
  <c r="AG22" i="19"/>
  <c r="AG7" i="19"/>
  <c r="AG39" i="19"/>
  <c r="AG15" i="19"/>
  <c r="AG10" i="19"/>
  <c r="AG24" i="19"/>
  <c r="AG43" i="19"/>
  <c r="AG17" i="19"/>
  <c r="AG29" i="19"/>
  <c r="AG27" i="19"/>
  <c r="AG11" i="19"/>
  <c r="AG8" i="19"/>
  <c r="AG12" i="19"/>
  <c r="AG13" i="19"/>
  <c r="AG6" i="19"/>
  <c r="AH5" i="19"/>
  <c r="AH144" i="19" s="1"/>
  <c r="AJ47" i="19"/>
  <c r="AI46" i="19"/>
  <c r="AF68" i="19"/>
  <c r="AF116" i="19" s="1"/>
  <c r="AF57" i="19"/>
  <c r="AF67" i="19" l="1"/>
  <c r="AG44" i="19"/>
  <c r="AG57" i="19"/>
  <c r="AG68" i="19"/>
  <c r="AG116" i="19" s="1"/>
  <c r="AG65" i="19"/>
  <c r="AK47" i="19"/>
  <c r="AJ46" i="19"/>
  <c r="AJ59" i="19"/>
  <c r="AI58" i="19"/>
  <c r="AH62" i="19"/>
  <c r="AH60" i="19"/>
  <c r="AH53" i="19"/>
  <c r="AH51" i="19"/>
  <c r="AH49" i="19"/>
  <c r="AH61" i="19"/>
  <c r="AH52" i="19"/>
  <c r="AH42" i="19"/>
  <c r="AH40" i="19"/>
  <c r="AH37" i="19"/>
  <c r="AH35" i="19"/>
  <c r="AH30" i="19"/>
  <c r="AH54" i="19"/>
  <c r="AH48" i="19"/>
  <c r="AH43" i="19"/>
  <c r="AH41" i="19"/>
  <c r="AH39" i="19"/>
  <c r="AH36" i="19"/>
  <c r="AH34" i="19"/>
  <c r="AH29" i="19"/>
  <c r="AH50" i="19"/>
  <c r="AH28" i="19"/>
  <c r="AH25" i="19"/>
  <c r="AH23" i="19"/>
  <c r="AH18" i="19"/>
  <c r="AH16" i="19"/>
  <c r="AH13" i="19"/>
  <c r="AH11" i="19"/>
  <c r="AH24" i="19"/>
  <c r="AH6" i="19"/>
  <c r="AH12" i="19"/>
  <c r="AH8" i="19"/>
  <c r="AH27" i="19"/>
  <c r="AH10" i="19"/>
  <c r="AH22" i="19"/>
  <c r="AH15" i="19"/>
  <c r="AH17" i="19"/>
  <c r="AH7" i="19"/>
  <c r="AI5" i="19"/>
  <c r="AI144" i="19" s="1"/>
  <c r="AH57" i="19" l="1"/>
  <c r="AG67" i="19"/>
  <c r="AH65" i="19"/>
  <c r="AK59" i="19"/>
  <c r="AJ58" i="19"/>
  <c r="AH44" i="19"/>
  <c r="AI62" i="19"/>
  <c r="AI60" i="19"/>
  <c r="AI53" i="19"/>
  <c r="AI51" i="19"/>
  <c r="AI49" i="19"/>
  <c r="AI61" i="19"/>
  <c r="AI54" i="19"/>
  <c r="AI48" i="19"/>
  <c r="AI43" i="19"/>
  <c r="AI41" i="19"/>
  <c r="AI39" i="19"/>
  <c r="AI36" i="19"/>
  <c r="AI34" i="19"/>
  <c r="AI29" i="19"/>
  <c r="AI50" i="19"/>
  <c r="AI30" i="19"/>
  <c r="AI52" i="19"/>
  <c r="AI40" i="19"/>
  <c r="AI35" i="19"/>
  <c r="AI27" i="19"/>
  <c r="AI24" i="19"/>
  <c r="AI22" i="19"/>
  <c r="AI17" i="19"/>
  <c r="AI15" i="19"/>
  <c r="AI12" i="19"/>
  <c r="AI10" i="19"/>
  <c r="AI37" i="19"/>
  <c r="AI13" i="19"/>
  <c r="AI42" i="19"/>
  <c r="AI28" i="19"/>
  <c r="AI8" i="19"/>
  <c r="AI6" i="19"/>
  <c r="AI16" i="19"/>
  <c r="AJ5" i="19"/>
  <c r="AJ144" i="19" s="1"/>
  <c r="AI25" i="19"/>
  <c r="AI11" i="19"/>
  <c r="AI18" i="19"/>
  <c r="AI7" i="19"/>
  <c r="AI23" i="19"/>
  <c r="AK46" i="19"/>
  <c r="AL47" i="19"/>
  <c r="AH68" i="19"/>
  <c r="AH116" i="19" s="1"/>
  <c r="AI65" i="19" l="1"/>
  <c r="AH67" i="19"/>
  <c r="AL46" i="19"/>
  <c r="AM47" i="19"/>
  <c r="AM46" i="19" s="1"/>
  <c r="AJ61" i="19"/>
  <c r="AJ54" i="19"/>
  <c r="AJ52" i="19"/>
  <c r="AJ50" i="19"/>
  <c r="AJ48" i="19"/>
  <c r="AJ53" i="19"/>
  <c r="AJ43" i="19"/>
  <c r="AJ41" i="19"/>
  <c r="AJ39" i="19"/>
  <c r="AJ36" i="19"/>
  <c r="AJ34" i="19"/>
  <c r="AJ42" i="19"/>
  <c r="AJ40" i="19"/>
  <c r="AJ37" i="19"/>
  <c r="AJ35" i="19"/>
  <c r="AJ30" i="19"/>
  <c r="AJ29" i="19"/>
  <c r="AJ28" i="19"/>
  <c r="AJ25" i="19"/>
  <c r="AJ23" i="19"/>
  <c r="AJ18" i="19"/>
  <c r="AJ62" i="19"/>
  <c r="AJ15" i="19"/>
  <c r="AJ10" i="19"/>
  <c r="AJ16" i="19"/>
  <c r="AJ12" i="19"/>
  <c r="AJ17" i="19"/>
  <c r="AJ60" i="19"/>
  <c r="AJ11" i="19"/>
  <c r="AJ7" i="19"/>
  <c r="AJ51" i="19"/>
  <c r="AJ49" i="19"/>
  <c r="AJ24" i="19"/>
  <c r="AJ22" i="19"/>
  <c r="AJ8" i="19"/>
  <c r="AJ27" i="19"/>
  <c r="AJ13" i="19"/>
  <c r="AJ6" i="19"/>
  <c r="AK5" i="19"/>
  <c r="AK144" i="19" s="1"/>
  <c r="AI44" i="19"/>
  <c r="AI68" i="19"/>
  <c r="AI116" i="19" s="1"/>
  <c r="AI57" i="19"/>
  <c r="AL59" i="19"/>
  <c r="AK58" i="19"/>
  <c r="AI67" i="19" l="1"/>
  <c r="AJ44" i="19"/>
  <c r="AJ57" i="19"/>
  <c r="AM59" i="19"/>
  <c r="AM58" i="19" s="1"/>
  <c r="AL58" i="19"/>
  <c r="AJ65" i="19"/>
  <c r="AK61" i="19"/>
  <c r="AK54" i="19"/>
  <c r="AK62" i="19"/>
  <c r="AK60" i="19"/>
  <c r="AK53" i="19"/>
  <c r="AK43" i="19"/>
  <c r="AK41" i="19"/>
  <c r="AK39" i="19"/>
  <c r="AK36" i="19"/>
  <c r="AK34" i="19"/>
  <c r="AK29" i="19"/>
  <c r="AK48" i="19"/>
  <c r="AK50" i="19"/>
  <c r="AK49" i="19"/>
  <c r="AK52" i="19"/>
  <c r="AK51" i="19"/>
  <c r="AK42" i="19"/>
  <c r="AK37" i="19"/>
  <c r="AK27" i="19"/>
  <c r="AK24" i="19"/>
  <c r="AK22" i="19"/>
  <c r="AK17" i="19"/>
  <c r="AK15" i="19"/>
  <c r="AK18" i="19"/>
  <c r="AK8" i="19"/>
  <c r="AK6" i="19"/>
  <c r="AK35" i="19"/>
  <c r="AL5" i="19"/>
  <c r="AL144" i="19" s="1"/>
  <c r="AK40" i="19"/>
  <c r="AK23" i="19"/>
  <c r="AK30" i="19"/>
  <c r="AK25" i="19"/>
  <c r="AK11" i="19"/>
  <c r="AK28" i="19"/>
  <c r="AK12" i="19"/>
  <c r="AK7" i="19"/>
  <c r="AK13" i="19"/>
  <c r="AK16" i="19"/>
  <c r="AK10" i="19"/>
  <c r="AJ68" i="19"/>
  <c r="AJ116" i="19" s="1"/>
  <c r="O32" i="9" l="1"/>
  <c r="AJ67" i="19"/>
  <c r="AK57" i="19"/>
  <c r="AK65" i="19"/>
  <c r="AL61" i="19"/>
  <c r="AL54" i="19"/>
  <c r="AL52" i="19"/>
  <c r="AL50" i="19"/>
  <c r="AL48" i="19"/>
  <c r="AL62" i="19"/>
  <c r="AL60" i="19"/>
  <c r="AL43" i="19"/>
  <c r="AL41" i="19"/>
  <c r="AL39" i="19"/>
  <c r="AL36" i="19"/>
  <c r="AL34" i="19"/>
  <c r="AL29" i="19"/>
  <c r="AL49" i="19"/>
  <c r="AL42" i="19"/>
  <c r="AL40" i="19"/>
  <c r="AL37" i="19"/>
  <c r="AL35" i="19"/>
  <c r="AL30" i="19"/>
  <c r="AL27" i="19"/>
  <c r="AL24" i="19"/>
  <c r="AL22" i="19"/>
  <c r="AL17" i="19"/>
  <c r="AL15" i="19"/>
  <c r="AL12" i="19"/>
  <c r="AL10" i="19"/>
  <c r="AL51" i="19"/>
  <c r="AL53" i="19"/>
  <c r="AL28" i="19"/>
  <c r="AL16" i="19"/>
  <c r="AL23" i="19"/>
  <c r="AM5" i="19"/>
  <c r="AM144" i="19" s="1"/>
  <c r="AL11" i="19"/>
  <c r="AL7" i="19"/>
  <c r="AL25" i="19"/>
  <c r="AL13" i="19"/>
  <c r="AL8" i="19"/>
  <c r="AL18" i="19"/>
  <c r="AL6" i="19"/>
  <c r="AK44" i="19"/>
  <c r="AK68" i="19"/>
  <c r="AK116" i="19" s="1"/>
  <c r="L137" i="19"/>
  <c r="H137" i="19"/>
  <c r="D137" i="19"/>
  <c r="O74" i="9" l="1"/>
  <c r="D33" i="11" s="1"/>
  <c r="AK67" i="19"/>
  <c r="AL44" i="19"/>
  <c r="AL65" i="19"/>
  <c r="AL57" i="19"/>
  <c r="AM61" i="19"/>
  <c r="AM54" i="19"/>
  <c r="AM52" i="19"/>
  <c r="AM50" i="19"/>
  <c r="AM48" i="19"/>
  <c r="AM62" i="19"/>
  <c r="AM60" i="19"/>
  <c r="AM49" i="19"/>
  <c r="AM42" i="19"/>
  <c r="AM40" i="19"/>
  <c r="AM37" i="19"/>
  <c r="AM35" i="19"/>
  <c r="AM30" i="19"/>
  <c r="AM51" i="19"/>
  <c r="AM53" i="19"/>
  <c r="AM41" i="19"/>
  <c r="AM36" i="19"/>
  <c r="AM28" i="19"/>
  <c r="AM25" i="19"/>
  <c r="AM23" i="19"/>
  <c r="AM18" i="19"/>
  <c r="AM16" i="19"/>
  <c r="AM13" i="19"/>
  <c r="AM11" i="19"/>
  <c r="AM24" i="19"/>
  <c r="AM12" i="19"/>
  <c r="AM39" i="19"/>
  <c r="AM17" i="19"/>
  <c r="AM7" i="19"/>
  <c r="AM43" i="19"/>
  <c r="AM27" i="19"/>
  <c r="AM29" i="19"/>
  <c r="AM22" i="19"/>
  <c r="AM4" i="19"/>
  <c r="AM34" i="19"/>
  <c r="AM15" i="19"/>
  <c r="AM6" i="19"/>
  <c r="AM10" i="19"/>
  <c r="AM8" i="19"/>
  <c r="AL68" i="19"/>
  <c r="AL116" i="19" s="1"/>
  <c r="AL67" i="19" l="1"/>
  <c r="AM65" i="19"/>
  <c r="AM44" i="19"/>
  <c r="AM68" i="19"/>
  <c r="AM116" i="19" s="1"/>
  <c r="AM57" i="19"/>
  <c r="B5" i="11" l="1"/>
  <c r="B9" i="3"/>
  <c r="B5" i="9"/>
  <c r="O115" i="9"/>
  <c r="E33" i="11" s="1"/>
  <c r="C13" i="6"/>
  <c r="C25" i="6" s="1"/>
  <c r="C37" i="6" s="1"/>
  <c r="C49" i="6" s="1"/>
  <c r="D73" i="19"/>
  <c r="AM67" i="19"/>
  <c r="H8" i="6"/>
  <c r="B46" i="9" l="1"/>
  <c r="B87" i="9" s="1"/>
  <c r="C24" i="6"/>
  <c r="C48" i="6"/>
  <c r="C12" i="6"/>
  <c r="C36" i="6"/>
  <c r="B45" i="6"/>
  <c r="B44" i="6"/>
  <c r="C51" i="6" s="1"/>
  <c r="D50" i="6"/>
  <c r="E50" i="6" s="1"/>
  <c r="P49" i="6"/>
  <c r="AB49" i="6" s="1"/>
  <c r="H34" i="6"/>
  <c r="H33" i="6"/>
  <c r="H32" i="6"/>
  <c r="B32" i="6"/>
  <c r="D38" i="6"/>
  <c r="E38" i="6" s="1"/>
  <c r="P37" i="6"/>
  <c r="AB37" i="6" s="1"/>
  <c r="H22" i="6"/>
  <c r="H21" i="6"/>
  <c r="H20" i="6"/>
  <c r="B21" i="6"/>
  <c r="B20" i="6"/>
  <c r="C27" i="6" s="1"/>
  <c r="D26" i="6"/>
  <c r="P25" i="6"/>
  <c r="AB25" i="6" s="1"/>
  <c r="P13" i="6"/>
  <c r="H10" i="6"/>
  <c r="H9" i="6"/>
  <c r="B9" i="6"/>
  <c r="B8" i="6"/>
  <c r="D61" i="6" l="1"/>
  <c r="E61" i="6"/>
  <c r="C61" i="6"/>
  <c r="C39" i="6"/>
  <c r="C42" i="6" s="1"/>
  <c r="C30" i="6"/>
  <c r="C54" i="6"/>
  <c r="F50" i="6"/>
  <c r="F61" i="6" s="1"/>
  <c r="F38" i="6"/>
  <c r="E26" i="6"/>
  <c r="G50" i="6" l="1"/>
  <c r="G61" i="6" s="1"/>
  <c r="G38" i="6"/>
  <c r="F26" i="6"/>
  <c r="H50" i="6" l="1"/>
  <c r="H61" i="6" s="1"/>
  <c r="H38" i="6"/>
  <c r="G26" i="6"/>
  <c r="I50" i="6" l="1"/>
  <c r="I61" i="6" s="1"/>
  <c r="I38" i="6"/>
  <c r="H26" i="6"/>
  <c r="J50" i="6" l="1"/>
  <c r="J61" i="6" s="1"/>
  <c r="J38" i="6"/>
  <c r="I26" i="6"/>
  <c r="AR20" i="2"/>
  <c r="K50" i="6" l="1"/>
  <c r="K61" i="6" s="1"/>
  <c r="K38" i="6"/>
  <c r="J26" i="6"/>
  <c r="L50" i="6" l="1"/>
  <c r="L61" i="6" s="1"/>
  <c r="L38" i="6"/>
  <c r="K26" i="6"/>
  <c r="M50" i="6" l="1"/>
  <c r="M61" i="6" s="1"/>
  <c r="M38" i="6"/>
  <c r="L26" i="6"/>
  <c r="N50" i="6" l="1"/>
  <c r="N61" i="6" s="1"/>
  <c r="N38" i="6"/>
  <c r="M26" i="6"/>
  <c r="O50" i="6" l="1"/>
  <c r="O61" i="6" s="1"/>
  <c r="O38" i="6"/>
  <c r="N26" i="6"/>
  <c r="P50" i="6" l="1"/>
  <c r="P61" i="6" s="1"/>
  <c r="P38" i="6"/>
  <c r="O26" i="6"/>
  <c r="Q50" i="6" l="1"/>
  <c r="Q61" i="6" s="1"/>
  <c r="Q38" i="6"/>
  <c r="P26" i="6"/>
  <c r="R50" i="6" l="1"/>
  <c r="R61" i="6" s="1"/>
  <c r="R38" i="6"/>
  <c r="Q26" i="6"/>
  <c r="S50" i="6" l="1"/>
  <c r="S61" i="6" s="1"/>
  <c r="S38" i="6"/>
  <c r="R26" i="6"/>
  <c r="T50" i="6" l="1"/>
  <c r="T61" i="6" s="1"/>
  <c r="T38" i="6"/>
  <c r="S26" i="6"/>
  <c r="U50" i="6" l="1"/>
  <c r="U61" i="6" s="1"/>
  <c r="U38" i="6"/>
  <c r="T26" i="6"/>
  <c r="B10" i="6"/>
  <c r="B22" i="6" s="1"/>
  <c r="B34" i="6" s="1"/>
  <c r="B46" i="6" l="1"/>
  <c r="C40" i="6"/>
  <c r="C41" i="6" s="1"/>
  <c r="D39" i="6" s="1"/>
  <c r="D40" i="6" s="1"/>
  <c r="V50" i="6"/>
  <c r="V61" i="6" s="1"/>
  <c r="V38" i="6"/>
  <c r="C28" i="6"/>
  <c r="C29" i="6" s="1"/>
  <c r="D27" i="6" s="1"/>
  <c r="D28" i="6" s="1"/>
  <c r="U26" i="6"/>
  <c r="C52" i="6" l="1"/>
  <c r="C53" i="6" s="1"/>
  <c r="D42" i="6"/>
  <c r="D41" i="6" s="1"/>
  <c r="E39" i="6" s="1"/>
  <c r="W50" i="6"/>
  <c r="W61" i="6" s="1"/>
  <c r="W38" i="6"/>
  <c r="D30" i="6"/>
  <c r="D29" i="6" s="1"/>
  <c r="E27" i="6" s="1"/>
  <c r="E28" i="6" s="1"/>
  <c r="V26" i="6"/>
  <c r="E42" i="6" l="1"/>
  <c r="E40" i="6"/>
  <c r="D51" i="6"/>
  <c r="D52" i="6" s="1"/>
  <c r="X50" i="6"/>
  <c r="X61" i="6" s="1"/>
  <c r="X38" i="6"/>
  <c r="E30" i="6"/>
  <c r="E29" i="6" s="1"/>
  <c r="F27" i="6" s="1"/>
  <c r="F28" i="6" s="1"/>
  <c r="W26" i="6"/>
  <c r="E41" i="6" l="1"/>
  <c r="F39" i="6" s="1"/>
  <c r="F40" i="6" s="1"/>
  <c r="D54" i="6"/>
  <c r="D53" i="6" s="1"/>
  <c r="Y50" i="6"/>
  <c r="Y61" i="6" s="1"/>
  <c r="Y38" i="6"/>
  <c r="F30" i="6"/>
  <c r="F29" i="6" s="1"/>
  <c r="G27" i="6" s="1"/>
  <c r="G28" i="6" s="1"/>
  <c r="X26" i="6"/>
  <c r="F42" i="6" l="1"/>
  <c r="F41" i="6" s="1"/>
  <c r="G39" i="6" s="1"/>
  <c r="G40" i="6" s="1"/>
  <c r="E51" i="6"/>
  <c r="Z50" i="6"/>
  <c r="Z61" i="6" s="1"/>
  <c r="Z38" i="6"/>
  <c r="G30" i="6"/>
  <c r="G29" i="6" s="1"/>
  <c r="H27" i="6" s="1"/>
  <c r="Y26" i="6"/>
  <c r="G42" i="6" l="1"/>
  <c r="G41" i="6" s="1"/>
  <c r="H39" i="6" s="1"/>
  <c r="H40" i="6" s="1"/>
  <c r="E54" i="6"/>
  <c r="E52" i="6"/>
  <c r="AA50" i="6"/>
  <c r="AA61" i="6" s="1"/>
  <c r="AA38" i="6"/>
  <c r="H28" i="6"/>
  <c r="H30" i="6"/>
  <c r="Z26" i="6"/>
  <c r="H42" i="6" l="1"/>
  <c r="H41" i="6" s="1"/>
  <c r="I39" i="6" s="1"/>
  <c r="I40" i="6" s="1"/>
  <c r="H29" i="6"/>
  <c r="I27" i="6" s="1"/>
  <c r="I28" i="6" s="1"/>
  <c r="E53" i="6"/>
  <c r="AB50" i="6"/>
  <c r="AB61" i="6" s="1"/>
  <c r="AB38" i="6"/>
  <c r="AA26" i="6"/>
  <c r="I30" i="6" l="1"/>
  <c r="I29" i="6" s="1"/>
  <c r="J27" i="6" s="1"/>
  <c r="J30" i="6" s="1"/>
  <c r="I42" i="6"/>
  <c r="I41" i="6" s="1"/>
  <c r="J39" i="6" s="1"/>
  <c r="J40" i="6" s="1"/>
  <c r="F51" i="6"/>
  <c r="AC50" i="6"/>
  <c r="AC61" i="6" s="1"/>
  <c r="AC38" i="6"/>
  <c r="AB26" i="6"/>
  <c r="J28" i="6" l="1"/>
  <c r="J29" i="6" s="1"/>
  <c r="K27" i="6" s="1"/>
  <c r="K28" i="6" s="1"/>
  <c r="J42" i="6"/>
  <c r="J41" i="6" s="1"/>
  <c r="K39" i="6" s="1"/>
  <c r="K40" i="6" s="1"/>
  <c r="F52" i="6"/>
  <c r="F54" i="6"/>
  <c r="AD50" i="6"/>
  <c r="AD61" i="6" s="1"/>
  <c r="AD38" i="6"/>
  <c r="AC26" i="6"/>
  <c r="K42" i="6" l="1"/>
  <c r="K41" i="6" s="1"/>
  <c r="L39" i="6" s="1"/>
  <c r="L40" i="6" s="1"/>
  <c r="K30" i="6"/>
  <c r="K29" i="6" s="1"/>
  <c r="L27" i="6" s="1"/>
  <c r="F53" i="6"/>
  <c r="G51" i="6" s="1"/>
  <c r="AE50" i="6"/>
  <c r="AE61" i="6" s="1"/>
  <c r="AE38" i="6"/>
  <c r="AD26" i="6"/>
  <c r="L42" i="6" l="1"/>
  <c r="L41" i="6" s="1"/>
  <c r="M39" i="6" s="1"/>
  <c r="M40" i="6" s="1"/>
  <c r="L28" i="6"/>
  <c r="L30" i="6"/>
  <c r="G54" i="6"/>
  <c r="G52" i="6"/>
  <c r="AF50" i="6"/>
  <c r="AF61" i="6" s="1"/>
  <c r="AF38" i="6"/>
  <c r="AE26" i="6"/>
  <c r="M42" i="6" l="1"/>
  <c r="M41" i="6" s="1"/>
  <c r="N39" i="6" s="1"/>
  <c r="N40" i="6" s="1"/>
  <c r="L29" i="6"/>
  <c r="M27" i="6" s="1"/>
  <c r="M30" i="6" s="1"/>
  <c r="G53" i="6"/>
  <c r="H51" i="6" s="1"/>
  <c r="AG50" i="6"/>
  <c r="AG61" i="6" s="1"/>
  <c r="AG38" i="6"/>
  <c r="AF26" i="6"/>
  <c r="D131" i="19" l="1"/>
  <c r="F131" i="19"/>
  <c r="H131" i="19"/>
  <c r="J131" i="19"/>
  <c r="L131" i="19"/>
  <c r="N131" i="19"/>
  <c r="E131" i="19"/>
  <c r="G131" i="19"/>
  <c r="I131" i="19"/>
  <c r="K131" i="19"/>
  <c r="M131" i="19"/>
  <c r="O131" i="19"/>
  <c r="D128" i="19"/>
  <c r="L128" i="19"/>
  <c r="E128" i="19"/>
  <c r="M128" i="19"/>
  <c r="F128" i="19"/>
  <c r="N128" i="19"/>
  <c r="G128" i="19"/>
  <c r="O128" i="19"/>
  <c r="H128" i="19"/>
  <c r="I128" i="19"/>
  <c r="J128" i="19"/>
  <c r="K128" i="19"/>
  <c r="N42" i="6"/>
  <c r="N41" i="6" s="1"/>
  <c r="O39" i="6" s="1"/>
  <c r="O40" i="6" s="1"/>
  <c r="M28" i="6"/>
  <c r="M29" i="6" s="1"/>
  <c r="N27" i="6" s="1"/>
  <c r="N28" i="6" s="1"/>
  <c r="H54" i="6"/>
  <c r="H52" i="6"/>
  <c r="AH50" i="6"/>
  <c r="AH61" i="6" s="1"/>
  <c r="AH38" i="6"/>
  <c r="AG26" i="6"/>
  <c r="P131" i="19" l="1"/>
  <c r="I127" i="19"/>
  <c r="J127" i="19"/>
  <c r="K127" i="19"/>
  <c r="D127" i="19"/>
  <c r="L127" i="19"/>
  <c r="E127" i="19"/>
  <c r="M127" i="19"/>
  <c r="F127" i="19"/>
  <c r="N127" i="19"/>
  <c r="G127" i="19"/>
  <c r="O127" i="19"/>
  <c r="H127" i="19"/>
  <c r="K125" i="19"/>
  <c r="D125" i="19"/>
  <c r="L125" i="19"/>
  <c r="J125" i="19"/>
  <c r="E125" i="19"/>
  <c r="M125" i="19"/>
  <c r="F125" i="19"/>
  <c r="N125" i="19"/>
  <c r="G125" i="19"/>
  <c r="O125" i="19"/>
  <c r="H125" i="19"/>
  <c r="I125" i="19"/>
  <c r="J130" i="19"/>
  <c r="K130" i="19"/>
  <c r="D130" i="19"/>
  <c r="L130" i="19"/>
  <c r="E130" i="19"/>
  <c r="M130" i="19"/>
  <c r="F130" i="19"/>
  <c r="N130" i="19"/>
  <c r="G130" i="19"/>
  <c r="O130" i="19"/>
  <c r="I130" i="19"/>
  <c r="H130" i="19"/>
  <c r="F126" i="19"/>
  <c r="N126" i="19"/>
  <c r="G126" i="19"/>
  <c r="O126" i="19"/>
  <c r="H126" i="19"/>
  <c r="E126" i="19"/>
  <c r="I126" i="19"/>
  <c r="J126" i="19"/>
  <c r="M126" i="19"/>
  <c r="K126" i="19"/>
  <c r="D126" i="19"/>
  <c r="L126" i="19"/>
  <c r="G129" i="19"/>
  <c r="O129" i="19"/>
  <c r="F129" i="19"/>
  <c r="H129" i="19"/>
  <c r="I129" i="19"/>
  <c r="J129" i="19"/>
  <c r="K129" i="19"/>
  <c r="D129" i="19"/>
  <c r="L129" i="19"/>
  <c r="E129" i="19"/>
  <c r="M129" i="19"/>
  <c r="N129" i="19"/>
  <c r="O42" i="6"/>
  <c r="O41" i="6" s="1"/>
  <c r="P39" i="6" s="1"/>
  <c r="P40" i="6" s="1"/>
  <c r="N30" i="6"/>
  <c r="N29" i="6" s="1"/>
  <c r="O27" i="6" s="1"/>
  <c r="O30" i="6" s="1"/>
  <c r="H53" i="6"/>
  <c r="I51" i="6" s="1"/>
  <c r="AI50" i="6"/>
  <c r="AI61" i="6" s="1"/>
  <c r="AI38" i="6"/>
  <c r="AH26" i="6"/>
  <c r="H124" i="19" l="1"/>
  <c r="H132" i="19" s="1"/>
  <c r="D124" i="19"/>
  <c r="D132" i="19" s="1"/>
  <c r="E124" i="19"/>
  <c r="E132" i="19" s="1"/>
  <c r="G124" i="19"/>
  <c r="G132" i="19" s="1"/>
  <c r="F124" i="19"/>
  <c r="F132" i="19" s="1"/>
  <c r="Q126" i="19"/>
  <c r="Y126" i="19"/>
  <c r="X126" i="19"/>
  <c r="R126" i="19"/>
  <c r="Z126" i="19"/>
  <c r="S126" i="19"/>
  <c r="AA126" i="19"/>
  <c r="T126" i="19"/>
  <c r="P126" i="19"/>
  <c r="U126" i="19"/>
  <c r="V126" i="19"/>
  <c r="W126" i="19"/>
  <c r="T127" i="19"/>
  <c r="U127" i="19"/>
  <c r="AA127" i="19"/>
  <c r="V127" i="19"/>
  <c r="W127" i="19"/>
  <c r="P127" i="19"/>
  <c r="X127" i="19"/>
  <c r="S127" i="19"/>
  <c r="Q127" i="19"/>
  <c r="Y127" i="19"/>
  <c r="R127" i="19"/>
  <c r="Z127" i="19"/>
  <c r="W128" i="19"/>
  <c r="P128" i="19"/>
  <c r="X128" i="19"/>
  <c r="Q128" i="19"/>
  <c r="Y128" i="19"/>
  <c r="V128" i="19"/>
  <c r="R128" i="19"/>
  <c r="Z128" i="19"/>
  <c r="S128" i="19"/>
  <c r="AA128" i="19"/>
  <c r="T128" i="19"/>
  <c r="U128" i="19"/>
  <c r="U130" i="19"/>
  <c r="T130" i="19"/>
  <c r="V130" i="19"/>
  <c r="W130" i="19"/>
  <c r="P130" i="19"/>
  <c r="X130" i="19"/>
  <c r="Q130" i="19"/>
  <c r="Y130" i="19"/>
  <c r="R130" i="19"/>
  <c r="Z130" i="19"/>
  <c r="S130" i="19"/>
  <c r="AA130" i="19"/>
  <c r="V125" i="19"/>
  <c r="W125" i="19"/>
  <c r="P125" i="19"/>
  <c r="X125" i="19"/>
  <c r="Q125" i="19"/>
  <c r="Y125" i="19"/>
  <c r="R125" i="19"/>
  <c r="Z125" i="19"/>
  <c r="S125" i="19"/>
  <c r="AA125" i="19"/>
  <c r="T125" i="19"/>
  <c r="U125" i="19"/>
  <c r="R129" i="19"/>
  <c r="Z129" i="19"/>
  <c r="S129" i="19"/>
  <c r="AA129" i="19"/>
  <c r="T129" i="19"/>
  <c r="U129" i="19"/>
  <c r="V129" i="19"/>
  <c r="W129" i="19"/>
  <c r="Y129" i="19"/>
  <c r="P129" i="19"/>
  <c r="X129" i="19"/>
  <c r="Q129" i="19"/>
  <c r="P42" i="6"/>
  <c r="P41" i="6" s="1"/>
  <c r="Q39" i="6" s="1"/>
  <c r="Q40" i="6" s="1"/>
  <c r="O28" i="6"/>
  <c r="O29" i="6" s="1"/>
  <c r="P27" i="6" s="1"/>
  <c r="P30" i="6" s="1"/>
  <c r="I54" i="6"/>
  <c r="I52" i="6"/>
  <c r="AJ50" i="6"/>
  <c r="AJ61" i="6" s="1"/>
  <c r="AJ38" i="6"/>
  <c r="AI26" i="6"/>
  <c r="I124" i="19"/>
  <c r="I132" i="19" s="1"/>
  <c r="AC129" i="19" l="1"/>
  <c r="AK129" i="19"/>
  <c r="AJ129" i="19"/>
  <c r="AD129" i="19"/>
  <c r="AL129" i="19"/>
  <c r="AE129" i="19"/>
  <c r="AM129" i="19"/>
  <c r="AB129" i="19"/>
  <c r="AF129" i="19"/>
  <c r="AG129" i="19"/>
  <c r="AH129" i="19"/>
  <c r="AI129" i="19"/>
  <c r="AH128" i="19"/>
  <c r="AI128" i="19"/>
  <c r="AB128" i="19"/>
  <c r="AJ128" i="19"/>
  <c r="AC128" i="19"/>
  <c r="AK128" i="19"/>
  <c r="AG128" i="19"/>
  <c r="AD128" i="19"/>
  <c r="AL128" i="19"/>
  <c r="AE128" i="19"/>
  <c r="AM128" i="19"/>
  <c r="AF128" i="19"/>
  <c r="AG125" i="19"/>
  <c r="AH125" i="19"/>
  <c r="AI125" i="19"/>
  <c r="AB125" i="19"/>
  <c r="AJ125" i="19"/>
  <c r="AC125" i="19"/>
  <c r="AK125" i="19"/>
  <c r="AD125" i="19"/>
  <c r="AL125" i="19"/>
  <c r="AF125" i="19"/>
  <c r="AE125" i="19"/>
  <c r="AM125" i="19"/>
  <c r="AB126" i="19"/>
  <c r="AJ126" i="19"/>
  <c r="AC126" i="19"/>
  <c r="AK126" i="19"/>
  <c r="AI126" i="19"/>
  <c r="AD126" i="19"/>
  <c r="AL126" i="19"/>
  <c r="AE126" i="19"/>
  <c r="AM126" i="19"/>
  <c r="AF126" i="19"/>
  <c r="AG126" i="19"/>
  <c r="AH126" i="19"/>
  <c r="AE127" i="19"/>
  <c r="AM127" i="19"/>
  <c r="AF127" i="19"/>
  <c r="AG127" i="19"/>
  <c r="AH127" i="19"/>
  <c r="AI127" i="19"/>
  <c r="AD127" i="19"/>
  <c r="AB127" i="19"/>
  <c r="AJ127" i="19"/>
  <c r="AC127" i="19"/>
  <c r="AK127" i="19"/>
  <c r="AL127" i="19"/>
  <c r="AF130" i="19"/>
  <c r="AG130" i="19"/>
  <c r="AE130" i="19"/>
  <c r="AH130" i="19"/>
  <c r="AI130" i="19"/>
  <c r="AB130" i="19"/>
  <c r="AJ130" i="19"/>
  <c r="AC130" i="19"/>
  <c r="AK130" i="19"/>
  <c r="AM130" i="19"/>
  <c r="AD130" i="19"/>
  <c r="AL130" i="19"/>
  <c r="Q42" i="6"/>
  <c r="Q41" i="6" s="1"/>
  <c r="R39" i="6" s="1"/>
  <c r="R42" i="6" s="1"/>
  <c r="P28" i="6"/>
  <c r="P29" i="6" s="1"/>
  <c r="Q27" i="6" s="1"/>
  <c r="I53" i="6"/>
  <c r="J51" i="6" s="1"/>
  <c r="AK50" i="6"/>
  <c r="AK61" i="6" s="1"/>
  <c r="AK38" i="6"/>
  <c r="AJ26" i="6"/>
  <c r="J124" i="19"/>
  <c r="J132" i="19" s="1"/>
  <c r="Q28" i="6" l="1"/>
  <c r="Q30" i="6"/>
  <c r="R40" i="6"/>
  <c r="R41" i="6" s="1"/>
  <c r="S39" i="6" s="1"/>
  <c r="S42" i="6" s="1"/>
  <c r="J54" i="6"/>
  <c r="J52" i="6"/>
  <c r="AL50" i="6"/>
  <c r="AL61" i="6" s="1"/>
  <c r="AL38" i="6"/>
  <c r="AK26" i="6"/>
  <c r="K124" i="19"/>
  <c r="K132" i="19" s="1"/>
  <c r="Q29" i="6" l="1"/>
  <c r="R27" i="6" s="1"/>
  <c r="R30" i="6" s="1"/>
  <c r="S40" i="6"/>
  <c r="S41" i="6" s="1"/>
  <c r="T39" i="6" s="1"/>
  <c r="J53" i="6"/>
  <c r="K51" i="6" s="1"/>
  <c r="AL26" i="6"/>
  <c r="L124" i="19"/>
  <c r="L132" i="19" s="1"/>
  <c r="C25" i="3"/>
  <c r="D26" i="3"/>
  <c r="D28" i="3" s="1"/>
  <c r="D29" i="2"/>
  <c r="B1" i="6"/>
  <c r="B5" i="6"/>
  <c r="C18" i="6"/>
  <c r="D14" i="6"/>
  <c r="E14" i="6" s="1"/>
  <c r="F14" i="6" s="1"/>
  <c r="G14" i="6" s="1"/>
  <c r="H14" i="6" s="1"/>
  <c r="I14" i="6" s="1"/>
  <c r="J14" i="6" s="1"/>
  <c r="K14" i="6" s="1"/>
  <c r="L14" i="6" s="1"/>
  <c r="M14" i="6" s="1"/>
  <c r="N14" i="6" s="1"/>
  <c r="O14" i="6" s="1"/>
  <c r="P14" i="6" s="1"/>
  <c r="Q14" i="6" s="1"/>
  <c r="R14" i="6" s="1"/>
  <c r="S14" i="6" s="1"/>
  <c r="T14" i="6" s="1"/>
  <c r="U14" i="6" s="1"/>
  <c r="V14" i="6" s="1"/>
  <c r="W14" i="6" s="1"/>
  <c r="X14" i="6" s="1"/>
  <c r="Y14" i="6" s="1"/>
  <c r="Z14" i="6" s="1"/>
  <c r="AA14" i="6" s="1"/>
  <c r="AB14" i="6" s="1"/>
  <c r="AC14" i="6" s="1"/>
  <c r="AD14" i="6" s="1"/>
  <c r="AE14" i="6" s="1"/>
  <c r="AF14" i="6" s="1"/>
  <c r="AG14" i="6" s="1"/>
  <c r="AH14" i="6" s="1"/>
  <c r="AI14" i="6" s="1"/>
  <c r="AJ14" i="6" s="1"/>
  <c r="AK14" i="6" s="1"/>
  <c r="AL14" i="6" s="1"/>
  <c r="AB13" i="6"/>
  <c r="O10" i="9"/>
  <c r="C139" i="16" s="1"/>
  <c r="O11" i="9"/>
  <c r="O33" i="9"/>
  <c r="C33" i="11" s="1"/>
  <c r="O52" i="9"/>
  <c r="D139" i="16" s="1"/>
  <c r="O53" i="9"/>
  <c r="O94" i="9"/>
  <c r="R28" i="6" l="1"/>
  <c r="R29" i="6" s="1"/>
  <c r="S27" i="6" s="1"/>
  <c r="S28" i="6" s="1"/>
  <c r="T40" i="6"/>
  <c r="T42" i="6"/>
  <c r="K54" i="6"/>
  <c r="K52" i="6"/>
  <c r="O28" i="9"/>
  <c r="C31" i="11" s="1"/>
  <c r="C15" i="6"/>
  <c r="O23" i="9"/>
  <c r="C26" i="11" s="1"/>
  <c r="M124" i="19"/>
  <c r="M132" i="19" s="1"/>
  <c r="D48" i="4"/>
  <c r="D49" i="4" s="1"/>
  <c r="S30" i="6" l="1"/>
  <c r="S29" i="6" s="1"/>
  <c r="T27" i="6" s="1"/>
  <c r="T30" i="6" s="1"/>
  <c r="T41" i="6"/>
  <c r="U39" i="6" s="1"/>
  <c r="U42" i="6" s="1"/>
  <c r="K53" i="6"/>
  <c r="L51" i="6" s="1"/>
  <c r="O17" i="9"/>
  <c r="C21" i="11" s="1"/>
  <c r="O18" i="9"/>
  <c r="C22" i="11" s="1"/>
  <c r="O26" i="9"/>
  <c r="C29" i="11" s="1"/>
  <c r="O22" i="9"/>
  <c r="C25" i="11" s="1"/>
  <c r="C16" i="6"/>
  <c r="C57" i="6" s="1"/>
  <c r="N124" i="19"/>
  <c r="N132" i="19" s="1"/>
  <c r="U40" i="6" l="1"/>
  <c r="U41" i="6" s="1"/>
  <c r="V39" i="6" s="1"/>
  <c r="V40" i="6" s="1"/>
  <c r="T28" i="6"/>
  <c r="T29" i="6" s="1"/>
  <c r="U27" i="6" s="1"/>
  <c r="U30" i="6" s="1"/>
  <c r="L52" i="6"/>
  <c r="L54" i="6"/>
  <c r="Q131" i="19"/>
  <c r="C17" i="6"/>
  <c r="C58" i="6" s="1"/>
  <c r="O93" i="9" l="1"/>
  <c r="E139" i="16" s="1"/>
  <c r="P124" i="19"/>
  <c r="O124" i="19"/>
  <c r="V42" i="6"/>
  <c r="V41" i="6" s="1"/>
  <c r="W39" i="6" s="1"/>
  <c r="W42" i="6" s="1"/>
  <c r="U28" i="6"/>
  <c r="U29" i="6" s="1"/>
  <c r="V27" i="6" s="1"/>
  <c r="V30" i="6" s="1"/>
  <c r="L53" i="6"/>
  <c r="M51" i="6" s="1"/>
  <c r="R131" i="19"/>
  <c r="D15" i="6"/>
  <c r="O16" i="9"/>
  <c r="C20" i="11" s="1"/>
  <c r="O132" i="19" l="1"/>
  <c r="Q124" i="19"/>
  <c r="Q132" i="19" s="1"/>
  <c r="P132" i="19"/>
  <c r="W40" i="6"/>
  <c r="W41" i="6" s="1"/>
  <c r="X39" i="6" s="1"/>
  <c r="X42" i="6" s="1"/>
  <c r="V28" i="6"/>
  <c r="V29" i="6" s="1"/>
  <c r="W27" i="6" s="1"/>
  <c r="W30" i="6" s="1"/>
  <c r="M54" i="6"/>
  <c r="M52" i="6"/>
  <c r="S131" i="19"/>
  <c r="D16" i="6"/>
  <c r="D18" i="6"/>
  <c r="O25" i="9"/>
  <c r="C28" i="11" s="1"/>
  <c r="O70" i="9"/>
  <c r="D32" i="11" s="1"/>
  <c r="R124" i="19" l="1"/>
  <c r="X40" i="6"/>
  <c r="X41" i="6" s="1"/>
  <c r="Y39" i="6" s="1"/>
  <c r="Y40" i="6" s="1"/>
  <c r="W28" i="6"/>
  <c r="W29" i="6" s="1"/>
  <c r="X27" i="6" s="1"/>
  <c r="X28" i="6" s="1"/>
  <c r="M53" i="6"/>
  <c r="D57" i="6"/>
  <c r="T131" i="19"/>
  <c r="D17" i="6"/>
  <c r="S124" i="19" l="1"/>
  <c r="S132" i="19" s="1"/>
  <c r="R132" i="19"/>
  <c r="Y42" i="6"/>
  <c r="Y41" i="6" s="1"/>
  <c r="Z39" i="6" s="1"/>
  <c r="Z40" i="6" s="1"/>
  <c r="X30" i="6"/>
  <c r="X29" i="6" s="1"/>
  <c r="Y27" i="6" s="1"/>
  <c r="Y30" i="6" s="1"/>
  <c r="O103" i="9"/>
  <c r="E24" i="11" s="1"/>
  <c r="E15" i="6"/>
  <c r="E16" i="6" s="1"/>
  <c r="D58" i="6"/>
  <c r="N51" i="6"/>
  <c r="T124" i="19"/>
  <c r="T132" i="19" s="1"/>
  <c r="U131" i="19"/>
  <c r="O29" i="9"/>
  <c r="C32" i="11" s="1"/>
  <c r="Z42" i="6" l="1"/>
  <c r="Z41" i="6" s="1"/>
  <c r="AA39" i="6" s="1"/>
  <c r="Y28" i="6"/>
  <c r="Y29" i="6" s="1"/>
  <c r="Z27" i="6" s="1"/>
  <c r="Z30" i="6" s="1"/>
  <c r="E18" i="6"/>
  <c r="E17" i="6" s="1"/>
  <c r="E57" i="6"/>
  <c r="N54" i="6"/>
  <c r="N52" i="6"/>
  <c r="U124" i="19"/>
  <c r="U132" i="19" s="1"/>
  <c r="V131" i="19"/>
  <c r="O24" i="9"/>
  <c r="C27" i="11" s="1"/>
  <c r="AA40" i="6" l="1"/>
  <c r="AA42" i="6"/>
  <c r="Z28" i="6"/>
  <c r="Z29" i="6" s="1"/>
  <c r="AA27" i="6" s="1"/>
  <c r="AA28" i="6" s="1"/>
  <c r="N53" i="6"/>
  <c r="O51" i="6" s="1"/>
  <c r="F15" i="6"/>
  <c r="F18" i="6" s="1"/>
  <c r="E58" i="6"/>
  <c r="W131" i="19"/>
  <c r="O19" i="9"/>
  <c r="C23" i="11" s="1"/>
  <c r="O65" i="9"/>
  <c r="D27" i="11" s="1"/>
  <c r="O21" i="9"/>
  <c r="C24" i="11" s="1"/>
  <c r="V124" i="19" l="1"/>
  <c r="AA41" i="6"/>
  <c r="AB39" i="6" s="1"/>
  <c r="AB40" i="6" s="1"/>
  <c r="F16" i="6"/>
  <c r="F17" i="6" s="1"/>
  <c r="O54" i="6"/>
  <c r="O52" i="6"/>
  <c r="AA30" i="6"/>
  <c r="AA29" i="6" s="1"/>
  <c r="AB27" i="6" s="1"/>
  <c r="AB28" i="6" s="1"/>
  <c r="X131" i="19"/>
  <c r="O75" i="9" l="1"/>
  <c r="W124" i="19"/>
  <c r="W132" i="19" s="1"/>
  <c r="V132" i="19"/>
  <c r="AB42" i="6"/>
  <c r="AB41" i="6" s="1"/>
  <c r="AC39" i="6" s="1"/>
  <c r="AC42" i="6" s="1"/>
  <c r="F57" i="6"/>
  <c r="O53" i="6"/>
  <c r="G15" i="6"/>
  <c r="G16" i="6" s="1"/>
  <c r="F58" i="6"/>
  <c r="AB30" i="6"/>
  <c r="AB29" i="6" s="1"/>
  <c r="AC27" i="6" s="1"/>
  <c r="AC28" i="6" s="1"/>
  <c r="X124" i="19"/>
  <c r="X132" i="19" s="1"/>
  <c r="Y131" i="19"/>
  <c r="AC40" i="6" l="1"/>
  <c r="AC41" i="6" s="1"/>
  <c r="AD39" i="6" s="1"/>
  <c r="AD40" i="6" s="1"/>
  <c r="O64" i="9"/>
  <c r="D26" i="11" s="1"/>
  <c r="G18" i="6"/>
  <c r="G17" i="6" s="1"/>
  <c r="H15" i="6" s="1"/>
  <c r="G57" i="6"/>
  <c r="P51" i="6"/>
  <c r="AC30" i="6"/>
  <c r="AC29" i="6" s="1"/>
  <c r="AD27" i="6" s="1"/>
  <c r="AD30" i="6" s="1"/>
  <c r="Y124" i="19"/>
  <c r="Y132" i="19" s="1"/>
  <c r="Z131" i="19"/>
  <c r="AD42" i="6" l="1"/>
  <c r="AD41" i="6" s="1"/>
  <c r="AE39" i="6" s="1"/>
  <c r="AE42" i="6" s="1"/>
  <c r="G58" i="6"/>
  <c r="H16" i="6"/>
  <c r="H57" i="6" s="1"/>
  <c r="H18" i="6"/>
  <c r="P54" i="6"/>
  <c r="P52" i="6"/>
  <c r="AD28" i="6"/>
  <c r="AD29" i="6" s="1"/>
  <c r="AE27" i="6" s="1"/>
  <c r="Z124" i="19"/>
  <c r="Z132" i="19" s="1"/>
  <c r="O60" i="9"/>
  <c r="O59" i="9"/>
  <c r="D22" i="11" s="1"/>
  <c r="AB131" i="19" l="1"/>
  <c r="AA131" i="19"/>
  <c r="O9" i="9"/>
  <c r="C15" i="11" s="1"/>
  <c r="C17" i="11" s="1"/>
  <c r="AE40" i="6"/>
  <c r="AE41" i="6" s="1"/>
  <c r="AF39" i="6" s="1"/>
  <c r="AF42" i="6" s="1"/>
  <c r="H17" i="6"/>
  <c r="I15" i="6" s="1"/>
  <c r="I16" i="6" s="1"/>
  <c r="I57" i="6" s="1"/>
  <c r="O12" i="9"/>
  <c r="P53" i="6"/>
  <c r="Q51" i="6" s="1"/>
  <c r="AE30" i="6"/>
  <c r="AE28" i="6"/>
  <c r="O68" i="9"/>
  <c r="D30" i="11" s="1"/>
  <c r="O14" i="9"/>
  <c r="C18" i="11" s="1"/>
  <c r="O13" i="9"/>
  <c r="AB124" i="19" l="1"/>
  <c r="AA124" i="19"/>
  <c r="AF40" i="6"/>
  <c r="AF41" i="6" s="1"/>
  <c r="AG39" i="6" s="1"/>
  <c r="H58" i="6"/>
  <c r="I18" i="6"/>
  <c r="I17" i="6" s="1"/>
  <c r="I58" i="6" s="1"/>
  <c r="AE29" i="6"/>
  <c r="AF27" i="6" s="1"/>
  <c r="AF30" i="6" s="1"/>
  <c r="Q54" i="6"/>
  <c r="Q52" i="6"/>
  <c r="AC131" i="19"/>
  <c r="O27" i="9"/>
  <c r="C30" i="11" s="1"/>
  <c r="AA132" i="19" l="1"/>
  <c r="AB132" i="19"/>
  <c r="J15" i="6"/>
  <c r="J16" i="6" s="1"/>
  <c r="J57" i="6" s="1"/>
  <c r="AF28" i="6"/>
  <c r="AF29" i="6" s="1"/>
  <c r="AG27" i="6" s="1"/>
  <c r="AG30" i="6" s="1"/>
  <c r="Q53" i="6"/>
  <c r="AG42" i="6"/>
  <c r="AG40" i="6"/>
  <c r="AC124" i="19"/>
  <c r="AC132" i="19" s="1"/>
  <c r="AD131" i="19"/>
  <c r="O58" i="9"/>
  <c r="D21" i="11" s="1"/>
  <c r="O56" i="9" l="1"/>
  <c r="D19" i="11" s="1"/>
  <c r="J18" i="6"/>
  <c r="J17" i="6" s="1"/>
  <c r="K15" i="6" s="1"/>
  <c r="K16" i="6" s="1"/>
  <c r="K57" i="6" s="1"/>
  <c r="AG28" i="6"/>
  <c r="AG29" i="6" s="1"/>
  <c r="AH27" i="6" s="1"/>
  <c r="R51" i="6"/>
  <c r="AG41" i="6"/>
  <c r="AH39" i="6" s="1"/>
  <c r="AE131" i="19"/>
  <c r="AD124" i="19" l="1"/>
  <c r="K18" i="6"/>
  <c r="K17" i="6" s="1"/>
  <c r="L15" i="6" s="1"/>
  <c r="L16" i="6" s="1"/>
  <c r="L57" i="6" s="1"/>
  <c r="J58" i="6"/>
  <c r="AH28" i="6"/>
  <c r="AH30" i="6"/>
  <c r="R54" i="6"/>
  <c r="R52" i="6"/>
  <c r="AH42" i="6"/>
  <c r="AH40" i="6"/>
  <c r="AE124" i="19"/>
  <c r="AE132" i="19" s="1"/>
  <c r="AF131" i="19"/>
  <c r="O67" i="9"/>
  <c r="D29" i="11" s="1"/>
  <c r="AD132" i="19" l="1"/>
  <c r="AH29" i="6"/>
  <c r="AI27" i="6" s="1"/>
  <c r="AI30" i="6" s="1"/>
  <c r="K58" i="6"/>
  <c r="L18" i="6"/>
  <c r="L17" i="6" s="1"/>
  <c r="M15" i="6" s="1"/>
  <c r="AH41" i="6"/>
  <c r="AI39" i="6" s="1"/>
  <c r="AI40" i="6" s="1"/>
  <c r="R53" i="6"/>
  <c r="AF124" i="19"/>
  <c r="AF132" i="19" s="1"/>
  <c r="AG131" i="19"/>
  <c r="AI28" i="6" l="1"/>
  <c r="AI29" i="6" s="1"/>
  <c r="AJ27" i="6" s="1"/>
  <c r="AI42" i="6"/>
  <c r="AI41" i="6" s="1"/>
  <c r="AJ39" i="6" s="1"/>
  <c r="AJ42" i="6" s="1"/>
  <c r="M16" i="6"/>
  <c r="M57" i="6" s="1"/>
  <c r="M18" i="6"/>
  <c r="L58" i="6"/>
  <c r="S51" i="6"/>
  <c r="AG124" i="19"/>
  <c r="AG132" i="19" s="1"/>
  <c r="AH131" i="19"/>
  <c r="O71" i="9"/>
  <c r="O63" i="9"/>
  <c r="D25" i="11" s="1"/>
  <c r="AJ28" i="6" l="1"/>
  <c r="AJ30" i="6"/>
  <c r="M17" i="6"/>
  <c r="S54" i="6"/>
  <c r="S52" i="6"/>
  <c r="AJ40" i="6"/>
  <c r="AJ41" i="6" s="1"/>
  <c r="AK39" i="6" s="1"/>
  <c r="AH124" i="19"/>
  <c r="AH132" i="19" s="1"/>
  <c r="AI131" i="19"/>
  <c r="O66" i="9"/>
  <c r="D28" i="11" s="1"/>
  <c r="O116" i="9" l="1"/>
  <c r="AJ29" i="6"/>
  <c r="AK27" i="6" s="1"/>
  <c r="N15" i="6"/>
  <c r="M58" i="6"/>
  <c r="S53" i="6"/>
  <c r="AK42" i="6"/>
  <c r="AK40" i="6"/>
  <c r="AJ131" i="19"/>
  <c r="O61" i="9"/>
  <c r="AI124" i="19" l="1"/>
  <c r="AI132" i="19" s="1"/>
  <c r="O106" i="9"/>
  <c r="E27" i="11" s="1"/>
  <c r="AK28" i="6"/>
  <c r="AK30" i="6"/>
  <c r="AK41" i="6"/>
  <c r="AL39" i="6" s="1"/>
  <c r="AL40" i="6" s="1"/>
  <c r="N18" i="6"/>
  <c r="N16" i="6"/>
  <c r="N57" i="6" s="1"/>
  <c r="T51" i="6"/>
  <c r="AJ124" i="19"/>
  <c r="AJ132" i="19" s="1"/>
  <c r="AK131" i="19"/>
  <c r="AK29" i="6" l="1"/>
  <c r="AL27" i="6" s="1"/>
  <c r="AL30" i="6" s="1"/>
  <c r="AL42" i="6"/>
  <c r="AL41" i="6" s="1"/>
  <c r="N17" i="6"/>
  <c r="O15" i="6" s="1"/>
  <c r="T52" i="6"/>
  <c r="T54" i="6"/>
  <c r="AK124" i="19"/>
  <c r="AK132" i="19" s="1"/>
  <c r="AL131" i="19"/>
  <c r="AL28" i="6" l="1"/>
  <c r="AL29" i="6" s="1"/>
  <c r="N58" i="6"/>
  <c r="T53" i="6"/>
  <c r="U51" i="6" s="1"/>
  <c r="O18" i="6"/>
  <c r="O16" i="6" s="1"/>
  <c r="O57" i="6" s="1"/>
  <c r="AL124" i="19"/>
  <c r="AL132" i="19" s="1"/>
  <c r="AM131" i="19"/>
  <c r="O101" i="9"/>
  <c r="E23" i="11" s="1"/>
  <c r="O17" i="6" l="1"/>
  <c r="U54" i="6"/>
  <c r="U52" i="6"/>
  <c r="AM124" i="19"/>
  <c r="O51" i="9"/>
  <c r="O50" i="9"/>
  <c r="D15" i="11" s="1"/>
  <c r="D17" i="11" s="1"/>
  <c r="AM132" i="19" l="1"/>
  <c r="P15" i="6"/>
  <c r="O58" i="6"/>
  <c r="U53" i="6"/>
  <c r="O69" i="9"/>
  <c r="D31" i="11" s="1"/>
  <c r="O55" i="9"/>
  <c r="D18" i="11" s="1"/>
  <c r="O109" i="9" l="1"/>
  <c r="E30" i="11" s="1"/>
  <c r="P18" i="6"/>
  <c r="P16" i="6" s="1"/>
  <c r="P57" i="6" s="1"/>
  <c r="V51" i="6"/>
  <c r="O100" i="9" l="1"/>
  <c r="E22" i="11" s="1"/>
  <c r="P17" i="6"/>
  <c r="V54" i="6"/>
  <c r="V52" i="6"/>
  <c r="O97" i="9"/>
  <c r="E19" i="11" s="1"/>
  <c r="O99" i="9"/>
  <c r="E21" i="11" s="1"/>
  <c r="P58" i="6" l="1"/>
  <c r="Q15" i="6"/>
  <c r="V53" i="6"/>
  <c r="O108" i="9"/>
  <c r="E29" i="11" s="1"/>
  <c r="O31" i="9"/>
  <c r="C135" i="16" s="1"/>
  <c r="O30" i="9"/>
  <c r="C37" i="11" s="1"/>
  <c r="O105" i="9" l="1"/>
  <c r="E26" i="11" s="1"/>
  <c r="Q18" i="6"/>
  <c r="Q16" i="6" s="1"/>
  <c r="Q57" i="6" s="1"/>
  <c r="W51" i="6"/>
  <c r="Q17" i="6" l="1"/>
  <c r="W54" i="6"/>
  <c r="W52" i="6"/>
  <c r="O104" i="9"/>
  <c r="E25" i="11" s="1"/>
  <c r="O112" i="9"/>
  <c r="E37" i="11" s="1"/>
  <c r="R15" i="6" l="1"/>
  <c r="Q58" i="6"/>
  <c r="W53" i="6"/>
  <c r="O107" i="9"/>
  <c r="E28" i="11" s="1"/>
  <c r="R18" i="6" l="1"/>
  <c r="R16" i="6" s="1"/>
  <c r="R57" i="6" s="1"/>
  <c r="X51" i="6"/>
  <c r="O102" i="9"/>
  <c r="R17" i="6" l="1"/>
  <c r="X52" i="6"/>
  <c r="X54" i="6"/>
  <c r="X53" i="6" l="1"/>
  <c r="Y51" i="6" s="1"/>
  <c r="R58" i="6"/>
  <c r="S15" i="6"/>
  <c r="O92" i="9"/>
  <c r="O91" i="9"/>
  <c r="E15" i="11" s="1"/>
  <c r="E17" i="11" s="1"/>
  <c r="O96" i="9" l="1"/>
  <c r="E18" i="11" s="1"/>
  <c r="O111" i="9"/>
  <c r="E32" i="11" s="1"/>
  <c r="S18" i="6"/>
  <c r="S16" i="6" s="1"/>
  <c r="S57" i="6" s="1"/>
  <c r="Y54" i="6"/>
  <c r="Y52" i="6"/>
  <c r="O110" i="9"/>
  <c r="E31" i="11" s="1"/>
  <c r="S17" i="6" l="1"/>
  <c r="Y53" i="6"/>
  <c r="T15" i="6" l="1"/>
  <c r="S58" i="6"/>
  <c r="Z51" i="6"/>
  <c r="T18" i="6" l="1"/>
  <c r="T16" i="6" s="1"/>
  <c r="T57" i="6" s="1"/>
  <c r="Z54" i="6"/>
  <c r="Z52" i="6"/>
  <c r="T17" i="6" l="1"/>
  <c r="T58" i="6" s="1"/>
  <c r="Z53" i="6"/>
  <c r="AA51" i="6" s="1"/>
  <c r="U15" i="6" l="1"/>
  <c r="U18" i="6" s="1"/>
  <c r="U16" i="6" s="1"/>
  <c r="U57" i="6" s="1"/>
  <c r="AA54" i="6"/>
  <c r="AA52" i="6"/>
  <c r="U17" i="6" l="1"/>
  <c r="AA53" i="6"/>
  <c r="U58" i="6" l="1"/>
  <c r="V15" i="6"/>
  <c r="AB51" i="6"/>
  <c r="AB52" i="6" s="1"/>
  <c r="V18" i="6" l="1"/>
  <c r="V16" i="6" s="1"/>
  <c r="V57" i="6" s="1"/>
  <c r="AB54" i="6"/>
  <c r="AB53" i="6" s="1"/>
  <c r="V17" i="6" l="1"/>
  <c r="V58" i="6" s="1"/>
  <c r="AC51" i="6"/>
  <c r="AC54" i="6" s="1"/>
  <c r="W15" i="6" l="1"/>
  <c r="W18" i="6" s="1"/>
  <c r="W16" i="6" s="1"/>
  <c r="W57" i="6" s="1"/>
  <c r="AC52" i="6"/>
  <c r="AC53" i="6" l="1"/>
  <c r="W17" i="6"/>
  <c r="AD51" i="6" l="1"/>
  <c r="X15" i="6"/>
  <c r="W58" i="6"/>
  <c r="AD54" i="6" l="1"/>
  <c r="AD52" i="6"/>
  <c r="X18" i="6"/>
  <c r="X16" i="6" s="1"/>
  <c r="X57" i="6" s="1"/>
  <c r="AD53" i="6" l="1"/>
  <c r="X17" i="6"/>
  <c r="X58" i="6" s="1"/>
  <c r="AE51" i="6" l="1"/>
  <c r="AE54" i="6" s="1"/>
  <c r="Y15" i="6"/>
  <c r="Y18" i="6" s="1"/>
  <c r="Y16" i="6" s="1"/>
  <c r="Y57" i="6" s="1"/>
  <c r="AE52" i="6" l="1"/>
  <c r="Y17" i="6"/>
  <c r="Y58" i="6" s="1"/>
  <c r="AE53" i="6" l="1"/>
  <c r="Z15" i="6"/>
  <c r="Z18" i="6" s="1"/>
  <c r="Z16" i="6" s="1"/>
  <c r="Z57" i="6" s="1"/>
  <c r="AF51" i="6" l="1"/>
  <c r="AF52" i="6" s="1"/>
  <c r="Z17" i="6"/>
  <c r="Z58" i="6" s="1"/>
  <c r="AF54" i="6" l="1"/>
  <c r="AF53" i="6" s="1"/>
  <c r="AA15" i="6"/>
  <c r="AA18" i="6" s="1"/>
  <c r="AA16" i="6" s="1"/>
  <c r="AA57" i="6" s="1"/>
  <c r="O72" i="9"/>
  <c r="D37" i="11" s="1"/>
  <c r="O73" i="9"/>
  <c r="D135" i="16" s="1"/>
  <c r="AG51" i="6" l="1"/>
  <c r="AG52" i="6" s="1"/>
  <c r="AA17" i="6"/>
  <c r="AA58" i="6" s="1"/>
  <c r="AG54" i="6" l="1"/>
  <c r="AG53" i="6" s="1"/>
  <c r="AB15" i="6"/>
  <c r="AB18" i="6" s="1"/>
  <c r="AB16" i="6" s="1"/>
  <c r="AB57" i="6" s="1"/>
  <c r="AH51" i="6" l="1"/>
  <c r="AH54" i="6" s="1"/>
  <c r="AB17" i="6"/>
  <c r="AB58" i="6" s="1"/>
  <c r="AH52" i="6" l="1"/>
  <c r="AC15" i="6"/>
  <c r="AC18" i="6" s="1"/>
  <c r="AC16" i="6" s="1"/>
  <c r="AC57" i="6" s="1"/>
  <c r="AH53" i="6" l="1"/>
  <c r="AC17" i="6"/>
  <c r="AC58" i="6" s="1"/>
  <c r="AI51" i="6" l="1"/>
  <c r="AD15" i="6"/>
  <c r="AD18" i="6" s="1"/>
  <c r="AD16" i="6" s="1"/>
  <c r="AD57" i="6" s="1"/>
  <c r="AI54" i="6" l="1"/>
  <c r="AI52" i="6"/>
  <c r="AD17" i="6"/>
  <c r="AD58" i="6" s="1"/>
  <c r="AI53" i="6" l="1"/>
  <c r="AE15" i="6"/>
  <c r="AE18" i="6" s="1"/>
  <c r="AE16" i="6" s="1"/>
  <c r="AE57" i="6" s="1"/>
  <c r="AJ51" i="6" l="1"/>
  <c r="AE17" i="6"/>
  <c r="AJ54" i="6" l="1"/>
  <c r="AJ52" i="6"/>
  <c r="AF15" i="6"/>
  <c r="AE58" i="6"/>
  <c r="AJ53" i="6" l="1"/>
  <c r="AF18" i="6"/>
  <c r="AF16" i="6" s="1"/>
  <c r="AF57" i="6" s="1"/>
  <c r="AK51" i="6" l="1"/>
  <c r="AF17" i="6"/>
  <c r="AF58" i="6" s="1"/>
  <c r="AK54" i="6" l="1"/>
  <c r="AK52" i="6"/>
  <c r="AG15" i="6"/>
  <c r="AG18" i="6" s="1"/>
  <c r="AG16" i="6" s="1"/>
  <c r="AG57" i="6" s="1"/>
  <c r="AK53" i="6" l="1"/>
  <c r="AG17" i="6"/>
  <c r="AG58" i="6" s="1"/>
  <c r="AL51" i="6" l="1"/>
  <c r="AL52" i="6" s="1"/>
  <c r="AH15" i="6"/>
  <c r="AH18" i="6" s="1"/>
  <c r="AH16" i="6" s="1"/>
  <c r="AH57" i="6" s="1"/>
  <c r="AL54" i="6" l="1"/>
  <c r="AL53" i="6" s="1"/>
  <c r="AH17" i="6"/>
  <c r="AI15" i="6" s="1"/>
  <c r="AI18" i="6" s="1"/>
  <c r="AI16" i="6" s="1"/>
  <c r="AI17" i="6" s="1"/>
  <c r="AJ15" i="6" s="1"/>
  <c r="AJ18" i="6" s="1"/>
  <c r="AJ16" i="6" s="1"/>
  <c r="AH58" i="6" l="1"/>
  <c r="AI57" i="6"/>
  <c r="AI58" i="6"/>
  <c r="AJ17" i="6"/>
  <c r="AJ57" i="6"/>
  <c r="AK15" i="6" l="1"/>
  <c r="AK18" i="6" s="1"/>
  <c r="AK16" i="6" s="1"/>
  <c r="AJ58" i="6"/>
  <c r="AK17" i="6" l="1"/>
  <c r="AK57" i="6"/>
  <c r="AL15" i="6" l="1"/>
  <c r="AL18" i="6" s="1"/>
  <c r="AL16" i="6" s="1"/>
  <c r="AK58" i="6"/>
  <c r="AL17" i="6" l="1"/>
  <c r="AL58" i="6" s="1"/>
  <c r="AL57" i="6"/>
  <c r="O113" i="9" l="1"/>
  <c r="O114" i="9"/>
  <c r="E135" i="16" s="1"/>
  <c r="O95" i="9" l="1"/>
  <c r="O54" i="9" l="1"/>
  <c r="O62" i="9" l="1"/>
  <c r="D24" i="11" s="1"/>
  <c r="D35" i="2" l="1"/>
  <c r="D37" i="2" s="1"/>
  <c r="O20" i="9" l="1"/>
  <c r="O35" i="9" l="1"/>
  <c r="E114" i="19" l="1"/>
  <c r="E117" i="19" s="1"/>
  <c r="D114" i="19"/>
  <c r="D117" i="19" s="1"/>
  <c r="V114" i="19"/>
  <c r="V117" i="19" s="1"/>
  <c r="Q114" i="19"/>
  <c r="Q117" i="19" s="1"/>
  <c r="Y114" i="19"/>
  <c r="Y117" i="19" s="1"/>
  <c r="R114" i="19"/>
  <c r="R117" i="19" s="1"/>
  <c r="Z114" i="19"/>
  <c r="Z117" i="19" s="1"/>
  <c r="S114" i="19"/>
  <c r="S117" i="19" s="1"/>
  <c r="AA114" i="19"/>
  <c r="AA117" i="19" s="1"/>
  <c r="T114" i="19"/>
  <c r="T117" i="19" s="1"/>
  <c r="U114" i="19"/>
  <c r="U117" i="19" s="1"/>
  <c r="AC114" i="19"/>
  <c r="AC117" i="19" s="1"/>
  <c r="AK114" i="19"/>
  <c r="AK117" i="19" s="1"/>
  <c r="W114" i="19"/>
  <c r="W117" i="19" s="1"/>
  <c r="AD114" i="19"/>
  <c r="AD117" i="19" s="1"/>
  <c r="AL114" i="19"/>
  <c r="AL117" i="19" s="1"/>
  <c r="AF114" i="19"/>
  <c r="AF117" i="19" s="1"/>
  <c r="X114" i="19"/>
  <c r="X117" i="19" s="1"/>
  <c r="AE114" i="19"/>
  <c r="AE117" i="19" s="1"/>
  <c r="AM114" i="19"/>
  <c r="AM117" i="19" s="1"/>
  <c r="AH114" i="19"/>
  <c r="AH117" i="19" s="1"/>
  <c r="AB114" i="19"/>
  <c r="AB117" i="19" s="1"/>
  <c r="AG114" i="19"/>
  <c r="AG117" i="19" s="1"/>
  <c r="AJ114" i="19"/>
  <c r="AJ117" i="19" s="1"/>
  <c r="AI114" i="19"/>
  <c r="AI117" i="19" s="1"/>
  <c r="P114" i="19"/>
  <c r="P117" i="19" s="1"/>
  <c r="F114" i="19"/>
  <c r="F117" i="19" s="1"/>
  <c r="G114" i="19"/>
  <c r="G117" i="19" s="1"/>
  <c r="H114" i="19"/>
  <c r="H117" i="19" s="1"/>
  <c r="I114" i="19"/>
  <c r="I117" i="19" s="1"/>
  <c r="J114" i="19"/>
  <c r="J117" i="19" s="1"/>
  <c r="K114" i="19"/>
  <c r="K117" i="19" s="1"/>
  <c r="L114" i="19"/>
  <c r="L117" i="19" s="1"/>
  <c r="M114" i="19"/>
  <c r="M117" i="19" s="1"/>
  <c r="N114" i="19"/>
  <c r="N117" i="19" s="1"/>
  <c r="O114" i="19"/>
  <c r="O117" i="19" s="1"/>
  <c r="O57" i="9" l="1"/>
  <c r="D20" i="11" l="1"/>
  <c r="D159" i="16" s="1"/>
  <c r="D161" i="16" s="1"/>
  <c r="D160" i="16"/>
  <c r="D150" i="16" s="1"/>
  <c r="O98" i="9"/>
  <c r="D35" i="11"/>
  <c r="O15" i="9"/>
  <c r="E20" i="11" l="1"/>
  <c r="E159" i="16" s="1"/>
  <c r="E161" i="16" s="1"/>
  <c r="C159" i="16"/>
  <c r="C161" i="16" s="1"/>
  <c r="C19" i="11"/>
  <c r="C160" i="16"/>
  <c r="C150" i="16" s="1"/>
  <c r="E160" i="16"/>
  <c r="E150" i="16" s="1"/>
  <c r="D36" i="11"/>
  <c r="D38" i="11" s="1"/>
  <c r="C35" i="11"/>
  <c r="E35" i="11" l="1"/>
  <c r="E36" i="11" s="1"/>
  <c r="E38" i="11" s="1"/>
  <c r="C36" i="11"/>
  <c r="C38" i="11" s="1"/>
  <c r="D40" i="11"/>
  <c r="D144" i="16" l="1"/>
  <c r="D134" i="16"/>
  <c r="C40" i="11"/>
  <c r="E40" i="11"/>
  <c r="E144" i="16" l="1"/>
  <c r="C144" i="16"/>
  <c r="E134" i="16"/>
  <c r="C134" i="16"/>
  <c r="D120" i="16"/>
  <c r="D126" i="16" l="1"/>
  <c r="D123" i="16"/>
  <c r="C120" i="16"/>
  <c r="C123" i="16" s="1"/>
  <c r="E120" i="16"/>
  <c r="D125" i="16"/>
  <c r="E123" i="16" l="1"/>
  <c r="D145" i="16"/>
  <c r="D146" i="16" s="1"/>
  <c r="C125" i="16"/>
  <c r="C126" i="16"/>
  <c r="E125" i="16"/>
  <c r="E126" i="16"/>
  <c r="E145" i="16" l="1"/>
  <c r="E146" i="16" s="1"/>
  <c r="C145" i="16"/>
  <c r="C146" i="16" s="1"/>
  <c r="D147" i="16" s="1"/>
  <c r="D148" i="16" s="1"/>
  <c r="D70" i="16" l="1"/>
  <c r="D90" i="16" s="1"/>
  <c r="D149" i="16" s="1"/>
  <c r="D151" i="16" s="1"/>
  <c r="C148" i="16"/>
  <c r="E147" i="16"/>
  <c r="E148" i="16" s="1"/>
  <c r="D153" i="16"/>
  <c r="D152" i="16" l="1"/>
  <c r="D154" i="16" s="1"/>
  <c r="E153" i="16"/>
  <c r="C153" i="16"/>
  <c r="C70" i="16"/>
  <c r="C90" i="16" s="1"/>
  <c r="C149" i="16" s="1"/>
  <c r="C152" i="16" s="1"/>
  <c r="E70" i="16"/>
  <c r="E90" i="16" s="1"/>
  <c r="E149" i="16" s="1"/>
  <c r="E152" i="16" s="1"/>
  <c r="D155" i="16" l="1"/>
  <c r="C151" i="16"/>
  <c r="C154" i="16" s="1"/>
  <c r="E151" i="16"/>
  <c r="E154" i="16" s="1"/>
  <c r="D136" i="16" l="1"/>
  <c r="D33" i="4"/>
  <c r="D34" i="4" s="1"/>
  <c r="C155" i="16"/>
  <c r="E155" i="16"/>
  <c r="D54" i="4" l="1"/>
  <c r="C39" i="9"/>
  <c r="D145" i="19" s="1"/>
  <c r="D137" i="16"/>
  <c r="D140" i="16" s="1"/>
  <c r="O76" i="9"/>
  <c r="C136" i="16"/>
  <c r="C137" i="16" s="1"/>
  <c r="C140" i="16" s="1"/>
  <c r="E136" i="16"/>
  <c r="E137" i="16" s="1"/>
  <c r="E140" i="16" s="1"/>
  <c r="D58" i="4" l="1"/>
  <c r="D55" i="4"/>
  <c r="D39" i="9"/>
  <c r="E145" i="19" s="1"/>
  <c r="O34" i="9"/>
  <c r="O37" i="9"/>
  <c r="O38" i="9" s="1"/>
  <c r="O79" i="9" s="1"/>
  <c r="O120" i="9" s="1"/>
  <c r="O117" i="9"/>
  <c r="E39" i="9" l="1"/>
  <c r="F145" i="19" s="1"/>
  <c r="F39" i="9" l="1"/>
  <c r="G39" i="9" s="1"/>
  <c r="G145" i="19" l="1"/>
  <c r="H39" i="9"/>
  <c r="H145" i="19"/>
  <c r="I39" i="9" l="1"/>
  <c r="I145" i="19"/>
  <c r="J39" i="9" l="1"/>
  <c r="J145" i="19"/>
  <c r="K39" i="9" l="1"/>
  <c r="K145" i="19"/>
  <c r="L39" i="9" l="1"/>
  <c r="L145" i="19"/>
  <c r="M39" i="9" l="1"/>
  <c r="M145" i="19"/>
  <c r="N39" i="9" l="1"/>
  <c r="C80" i="9" s="1"/>
  <c r="D80" i="9" s="1"/>
  <c r="E80" i="9" s="1"/>
  <c r="F80" i="9" s="1"/>
  <c r="G80" i="9" s="1"/>
  <c r="H80" i="9" s="1"/>
  <c r="I80" i="9" s="1"/>
  <c r="J80" i="9" s="1"/>
  <c r="K80" i="9" s="1"/>
  <c r="L80" i="9" s="1"/>
  <c r="M80" i="9" s="1"/>
  <c r="N80" i="9" s="1"/>
  <c r="C121" i="9" s="1"/>
  <c r="D121" i="9" s="1"/>
  <c r="E121" i="9" s="1"/>
  <c r="F121" i="9" s="1"/>
  <c r="G121" i="9" s="1"/>
  <c r="H121" i="9" s="1"/>
  <c r="I121" i="9" s="1"/>
  <c r="J121" i="9" s="1"/>
  <c r="K121" i="9" s="1"/>
  <c r="L121" i="9" s="1"/>
  <c r="M121" i="9" s="1"/>
  <c r="N121" i="9" s="1"/>
  <c r="N145" i="19"/>
  <c r="O145" i="19" l="1"/>
  <c r="P145" i="19" l="1"/>
  <c r="Q145" i="19" l="1"/>
  <c r="R145" i="19" l="1"/>
  <c r="S145" i="19" l="1"/>
  <c r="T145" i="19" l="1"/>
  <c r="U145" i="19" l="1"/>
  <c r="V145" i="19" l="1"/>
  <c r="W145" i="19" l="1"/>
  <c r="X145" i="19" l="1"/>
  <c r="Y145" i="19" l="1"/>
  <c r="Z145" i="19" l="1"/>
  <c r="AA145" i="19" l="1"/>
  <c r="AB145" i="19" l="1"/>
  <c r="AC145" i="19" l="1"/>
  <c r="AD145" i="19" l="1"/>
  <c r="AE145" i="19" l="1"/>
  <c r="AF145" i="19" l="1"/>
  <c r="AG145" i="19" l="1"/>
  <c r="AH145" i="19" l="1"/>
  <c r="AI145" i="19" l="1"/>
  <c r="AJ145" i="19" l="1"/>
  <c r="AK145" i="19" l="1"/>
  <c r="AM145" i="19" l="1"/>
  <c r="AL145" i="19"/>
  <c r="C1" i="6" l="1"/>
  <c r="B2" i="9"/>
  <c r="B44" i="9" s="1"/>
  <c r="B85" i="9" s="1"/>
  <c r="B7" i="3" l="1"/>
  <c r="B3" i="11"/>
</calcChain>
</file>

<file path=xl/sharedStrings.xml><?xml version="1.0" encoding="utf-8"?>
<sst xmlns="http://schemas.openxmlformats.org/spreadsheetml/2006/main" count="2474" uniqueCount="1735">
  <si>
    <t xml:space="preserve">Hinweise zum Ausfüllen der Formulare: </t>
  </si>
  <si>
    <t>Hinweise:</t>
  </si>
  <si>
    <t>Alle Werte mit Mehrwertsteuer!</t>
  </si>
  <si>
    <t>1. INVESTITIONEN (inkl. MwSt.)</t>
  </si>
  <si>
    <t>EURO</t>
  </si>
  <si>
    <t>Grundstücke</t>
  </si>
  <si>
    <t>Grundstücke werden nicht abgeschrieben</t>
  </si>
  <si>
    <t>Bauten und Gebäude (Planung und Durchführung)</t>
  </si>
  <si>
    <t>nur eigene Kosten; werden abgeschrieben</t>
  </si>
  <si>
    <t>Renovierungskosten / Umbaukosten / Nebenkosten</t>
  </si>
  <si>
    <t>nur bei Kauf, d. h. ohne Leasing; wird abgeschrieben</t>
  </si>
  <si>
    <t>Fahrzeuge</t>
  </si>
  <si>
    <t xml:space="preserve">(Erste) Warenausstattung                </t>
  </si>
  <si>
    <t>Erstausstattung Warenlager; KEINE Abschreibung</t>
  </si>
  <si>
    <t>wird ggf. abgeschrieben</t>
  </si>
  <si>
    <t>Kaufpreis / Übernahmepreis: Anteil Unternehmungswert/Goodwill</t>
  </si>
  <si>
    <t>Summe</t>
  </si>
  <si>
    <t>ggf. inkl. Mwst.; evtl. in Anlaufkosten abgeschrieben</t>
  </si>
  <si>
    <t>Mietkaution</t>
  </si>
  <si>
    <t>KEINE Mwst.; wird NICHT abgeschrieben</t>
  </si>
  <si>
    <t>Maklercourtage</t>
  </si>
  <si>
    <t>Patent-, Lizenz-, Franchisegebühr, sonst. Eintrittskosten</t>
  </si>
  <si>
    <t xml:space="preserve">   Sonstiges (Erklärung, WAS?)</t>
  </si>
  <si>
    <t>3. BETRIEBSMITTEL</t>
  </si>
  <si>
    <t>z. B. Mieten VOR Eröffnung; in Anlaufkosten abgeschrieben</t>
  </si>
  <si>
    <t>Vorfinanzierung von Aufträgen / Forderungen (Zahlungsziel?)</t>
  </si>
  <si>
    <t>ggf. inkl. Mwst.; wird NICHT abgeschrieben</t>
  </si>
  <si>
    <t>werden NICHT abgeschrieben</t>
  </si>
  <si>
    <t>MUSS &lt;/= FINANZIERUNGSPLAN SEIN</t>
  </si>
  <si>
    <t>1. EIGENMITTEL</t>
  </si>
  <si>
    <t>EUR</t>
  </si>
  <si>
    <t>Barvermögen / Ersparnisse</t>
  </si>
  <si>
    <t>Nur eigene Mittel</t>
  </si>
  <si>
    <t>Nur nach Rücksprache Steuerberater</t>
  </si>
  <si>
    <t>Erklärung eintragen</t>
  </si>
  <si>
    <t>2. FREMDMITTEL</t>
  </si>
  <si>
    <t>Nur wenn Investitionsbeihilfe</t>
  </si>
  <si>
    <t>Kreditsumme (wird verzinst und getilgt)</t>
  </si>
  <si>
    <t>!!! ZAHLEN JE MONAT !!!</t>
  </si>
  <si>
    <t>Jahr 2</t>
  </si>
  <si>
    <t>Jahr 3</t>
  </si>
  <si>
    <t>Miete incl. Nebenkosten</t>
  </si>
  <si>
    <t>Heizkosten/Strom</t>
  </si>
  <si>
    <t>Kosten der Kinderbetreuung</t>
  </si>
  <si>
    <t>ggf. weitere Versicherungen (ohne Firma)</t>
  </si>
  <si>
    <t>Unterhaltszahlung an Kinder, Eltern bzw. geschiedene Ehepartner</t>
  </si>
  <si>
    <t>ggf. auch Unterstützungszahlungen Ausland</t>
  </si>
  <si>
    <t>Rücklagen für Neu-/Wiederbeschaffungen</t>
  </si>
  <si>
    <t>für (Ersatz-)Anschaffungen (z. B. Fahrzeug, etc.)</t>
  </si>
  <si>
    <t>Wenn ja, wie lange (noch)?</t>
  </si>
  <si>
    <t>Rentenversicherungsbeiträge</t>
  </si>
  <si>
    <t>Arbeitslosenversicherungsbeiträge (Anspruch auf ALG I; min. 5 Jahre)</t>
  </si>
  <si>
    <t>Max /2021</t>
  </si>
  <si>
    <t>Lebensversicherungen, Betriebsrenten, "Riester" und ähnliche</t>
  </si>
  <si>
    <t>evtl. statt Rentenbeiträgen</t>
  </si>
  <si>
    <t>Summe monatliche Ausgaben</t>
  </si>
  <si>
    <t>*) Die Werte für Steuern sind aus den amtlichen Tabellen entnommen und nur nachrichtlich zu nutzen, für eine aussagefähige Darstellung der Liquiditäts- und Ertragsrechnung aber notwendig. Eine endgültige Steuerberechnung kann nur durch Steuerberater erfolgen.</t>
  </si>
  <si>
    <t>Jahr 1</t>
  </si>
  <si>
    <t>Nettoeinkommen Lebenspartner/-in</t>
  </si>
  <si>
    <t xml:space="preserve">2021:   </t>
  </si>
  <si>
    <t>Pers.1:</t>
  </si>
  <si>
    <t>Elterngeld/Erziehungsgeld u. ä.</t>
  </si>
  <si>
    <t>Pers. 2:</t>
  </si>
  <si>
    <t>Erhalt von Unterhaltszahlungen (eigene bzw. für Kinder)</t>
  </si>
  <si>
    <t xml:space="preserve">1. u. 2. Kind je </t>
  </si>
  <si>
    <t>ab Pers. 3:</t>
  </si>
  <si>
    <t>Einkommen/Zahlungen sonstiger Haushaltsmitglieder (Eltern/Kinder etc.)</t>
  </si>
  <si>
    <t xml:space="preserve">3. Kind </t>
  </si>
  <si>
    <t>Kind 0-5:</t>
  </si>
  <si>
    <t>Einkommen aus Renten-/Pensionszahlungen</t>
  </si>
  <si>
    <t xml:space="preserve">ab 4. Kind je </t>
  </si>
  <si>
    <t>Kind 6-14:</t>
  </si>
  <si>
    <t>Einkommen aus Nebentätigkeiten</t>
  </si>
  <si>
    <t>Kind 15-17:</t>
  </si>
  <si>
    <t>Einkommen aus Vermietung und Verpachtung</t>
  </si>
  <si>
    <t>Einkommen aus Kapitalerträgen</t>
  </si>
  <si>
    <t>Summe monatlicher sonstiger Einnahmen</t>
  </si>
  <si>
    <t>Monatlich notwendige Privatentnahme</t>
  </si>
  <si>
    <t>Ergebnis lt. Rentabilitätsrechnung bzw. Jahreseinkommen Geschäftsführer</t>
  </si>
  <si>
    <t>./. Pauschaler Abzug Sozialversicherungen, Unterhaltszahlungen, etc.</t>
  </si>
  <si>
    <t>Zu versteuerndes Einkommen vor evtl. Verlustvortrag</t>
  </si>
  <si>
    <t>./. Evtl. Verlustvortrag aus Vorjahr</t>
  </si>
  <si>
    <t>Effektiv zu versteuerndes Einkommen</t>
  </si>
  <si>
    <t>https://www.bmf-steuerrechner.de</t>
  </si>
  <si>
    <t>Effektive Einkommenssteuerbelastung  *)</t>
  </si>
  <si>
    <t>SUMME STEUERLAST  *)</t>
  </si>
  <si>
    <t>Monat</t>
  </si>
  <si>
    <t>SUMME</t>
  </si>
  <si>
    <t>Kreditberechnung:</t>
  </si>
  <si>
    <t>€ Kreditsumme lt. Formular "Finanzierungsplan"</t>
  </si>
  <si>
    <t>Zinssatz</t>
  </si>
  <si>
    <t>Monate</t>
  </si>
  <si>
    <t xml:space="preserve"> - Kreditbetrag:</t>
  </si>
  <si>
    <t xml:space="preserve"> - Kreditzinsen</t>
  </si>
  <si>
    <t xml:space="preserve"> - Kredittilgung</t>
  </si>
  <si>
    <t xml:space="preserve"> - Annuität</t>
  </si>
  <si>
    <t>Diese Daten dienen nur der automatischen Monatsermittlung</t>
  </si>
  <si>
    <t>Sie werden automatisch in die Liquiditätsplanung übernommen</t>
  </si>
  <si>
    <t>Personalkosten inkl. Sozialkosten und Zuschläge im Monat:</t>
  </si>
  <si>
    <t>1. Monat</t>
  </si>
  <si>
    <t>2. Monat</t>
  </si>
  <si>
    <t>3. Monat</t>
  </si>
  <si>
    <t>4. Monat</t>
  </si>
  <si>
    <t>5. Monat</t>
  </si>
  <si>
    <t>6. Monat</t>
  </si>
  <si>
    <t>7. Monat</t>
  </si>
  <si>
    <t>8. Monat</t>
  </si>
  <si>
    <t>9. Monat</t>
  </si>
  <si>
    <t>10. Monat</t>
  </si>
  <si>
    <t>11. Monat</t>
  </si>
  <si>
    <t>12. Monat</t>
  </si>
  <si>
    <t>Zahlungen Jobcenter (inkl. Kranken-/Pflegeversicherung)</t>
  </si>
  <si>
    <t xml:space="preserve">	=	Summe verfügbarer Mittel  (Liquiditätszugang)</t>
  </si>
  <si>
    <t xml:space="preserve"> - Material-/Wareneinkauf/Dienstleistungen über Lieferanten                 </t>
  </si>
  <si>
    <t xml:space="preserve"> - Löhne/Gehälter (inkl. Sozialabgaben) für Personal</t>
  </si>
  <si>
    <t xml:space="preserve"> - Marketing, Werbung, Bewirtungen, Vertriebskosten</t>
  </si>
  <si>
    <t xml:space="preserve"> - Mieten, inkl. aller Nebenkosten</t>
  </si>
  <si>
    <t xml:space="preserve"> - Investitionen, Bau, Einrichtg.,Lageraufbau, Mietkaution, Gründ.kosten</t>
  </si>
  <si>
    <t xml:space="preserve"> - Reparaturen/Instandhaltung</t>
  </si>
  <si>
    <t xml:space="preserve"> - Reisekosten/Schulung/Fortbildung</t>
  </si>
  <si>
    <t xml:space="preserve"> - Leasingkosten (inkl. ggf. Fahrzeuge)</t>
  </si>
  <si>
    <t xml:space="preserve"> - Kosten e-commerce (Gebühren, Verpackungen, Porti, etc.)</t>
  </si>
  <si>
    <t xml:space="preserve"> - Franchisekosten, -gebühren u. ä.</t>
  </si>
  <si>
    <t xml:space="preserve"> - Sonstige Ausgaben (Bitte erläutern):</t>
  </si>
  <si>
    <t xml:space="preserve"> - Privatentnahmen</t>
  </si>
  <si>
    <t>Gewerbesteuer lt. Rentabilitätsplan, Zahlung quartalsweise</t>
  </si>
  <si>
    <t xml:space="preserve">	=	Summe Ausgaben  (Liquiditätsabgang)</t>
  </si>
  <si>
    <t xml:space="preserve">	Ergebnis Liquidität (kumuliert)</t>
  </si>
  <si>
    <t>13. Monat</t>
  </si>
  <si>
    <t>14. Monat</t>
  </si>
  <si>
    <t>15. Monat</t>
  </si>
  <si>
    <t>16. Monat</t>
  </si>
  <si>
    <t>17. Monat</t>
  </si>
  <si>
    <t>18. Monat</t>
  </si>
  <si>
    <t>19. Monat</t>
  </si>
  <si>
    <t>20. Monat</t>
  </si>
  <si>
    <t>21. Monat</t>
  </si>
  <si>
    <t>22. Monat</t>
  </si>
  <si>
    <t>23. Monat</t>
  </si>
  <si>
    <t>24. Monat</t>
  </si>
  <si>
    <t>25. Monat</t>
  </si>
  <si>
    <t>26. Monat</t>
  </si>
  <si>
    <t>27. Monat</t>
  </si>
  <si>
    <t>28. Monat</t>
  </si>
  <si>
    <t>29. Monat</t>
  </si>
  <si>
    <t>30. Monat</t>
  </si>
  <si>
    <t>31. Monat</t>
  </si>
  <si>
    <t>32. Monat</t>
  </si>
  <si>
    <t>33. Monat</t>
  </si>
  <si>
    <t>34. Monat</t>
  </si>
  <si>
    <t>35. Monat</t>
  </si>
  <si>
    <t>36. Monat</t>
  </si>
  <si>
    <t>Bauten, Gebäude</t>
  </si>
  <si>
    <t>Bau-/Renovierungskosten</t>
  </si>
  <si>
    <t>Maschinelle Ausstattung</t>
  </si>
  <si>
    <t>Büroausstattung</t>
  </si>
  <si>
    <t>Übernahmepreis Anlagen etc.</t>
  </si>
  <si>
    <t>Übernahmepreis Untern.wert</t>
  </si>
  <si>
    <t>Anlaufkosten *)</t>
  </si>
  <si>
    <t>Anteil geringfügig</t>
  </si>
  <si>
    <t>Sonstiges</t>
  </si>
  <si>
    <t>S U M M E</t>
  </si>
  <si>
    <t>Umsätze/Erlöse/Provisionen</t>
  </si>
  <si>
    <t>Rohertrag / Rohgewinn</t>
  </si>
  <si>
    <t>./. Löhne/Gehälter (inkl. Sozialabgaben) für Personal</t>
  </si>
  <si>
    <t>./. Personalkosten Geschäftsführung (nur Kapitalges.)</t>
  </si>
  <si>
    <t>./. Marketing, Werbung, Bewirtung, Vertriebskosten</t>
  </si>
  <si>
    <t>./.Mieten, inkl. aller Nebenkosten</t>
  </si>
  <si>
    <t>./. Reparaturen, Instandhaltung</t>
  </si>
  <si>
    <t>./. Leasing Kfz und/oder Maschinen</t>
  </si>
  <si>
    <t>./. Kosten e-commerce (Gebühren, Verpackg., Porti)</t>
  </si>
  <si>
    <t>./. Franchisekosten, -gebühren u. ä.</t>
  </si>
  <si>
    <t>./. Bank/Beiträge/Buchführung/Beratungskosten</t>
  </si>
  <si>
    <t>./. Sonstige Ausgaben</t>
  </si>
  <si>
    <t xml:space="preserve">./. Abschreibungen </t>
  </si>
  <si>
    <t xml:space="preserve"> = Gewinn / Verlust  (nach Steuern)</t>
  </si>
  <si>
    <t>http://www.zinsen-berechnen.de/gewerbesteuer-rechner.php</t>
  </si>
  <si>
    <t>Hebesatz:</t>
  </si>
  <si>
    <t>Max. 380%</t>
  </si>
  <si>
    <t>EKSt-Anteil</t>
  </si>
  <si>
    <t xml:space="preserve"> = max. auf EK-Steuer anrechenbarer Anteil der</t>
  </si>
  <si>
    <t xml:space="preserve">   [Gewerbesteuer; nicht bei jur. Gesellschaften</t>
  </si>
  <si>
    <t>ACHTUNG: RECHNET SICH VOLL AUTOMATISCH</t>
  </si>
  <si>
    <t>Kaufpreis / Übernahmepreis: Anteil Anlagevermögen</t>
  </si>
  <si>
    <t>Kaufpreis / Übernahmepreis: Anteil Warenbestände</t>
  </si>
  <si>
    <t>lt. Mietvertrag (evtl. Staffelmiete?)</t>
  </si>
  <si>
    <t>ca. 300-400.- pro Erw., 200-300.- pro Kind</t>
  </si>
  <si>
    <t>KITA, Kindergarten, Tagesmutter, Schulbetr./-essen. etc.</t>
  </si>
  <si>
    <t>NRW-Mikrodarlehen</t>
  </si>
  <si>
    <t>Laufzeit max.</t>
  </si>
  <si>
    <t>Jahre;</t>
  </si>
  <si>
    <t>Maximalbetrag:</t>
  </si>
  <si>
    <t>Monate tilgungsfrei,      Zinssatz:</t>
  </si>
  <si>
    <t>Laufzeit a)</t>
  </si>
  <si>
    <t>Laufzeit b)</t>
  </si>
  <si>
    <t>./. Bareinkäufe (Büromat., Verpackung, Porti, etc.)</t>
  </si>
  <si>
    <t>Beitragsbemessungsgrenzen:</t>
  </si>
  <si>
    <t>Grenze</t>
  </si>
  <si>
    <t>Max.</t>
  </si>
  <si>
    <t>RV+AV: bis</t>
  </si>
  <si>
    <t>KV+PV: bis</t>
  </si>
  <si>
    <t>BerGen: bis</t>
  </si>
  <si>
    <t>Jobcenter-Darlehen</t>
  </si>
  <si>
    <t xml:space="preserve"> - Bankkonto/(Innungs-)Beiträge/Buchhaltungs-/Beratungskosten</t>
  </si>
  <si>
    <r>
      <t xml:space="preserve">Monate Vertragslaufzeit,        </t>
    </r>
    <r>
      <rPr>
        <b/>
        <i/>
        <sz val="12"/>
        <color indexed="10"/>
        <rFont val="Arial"/>
        <family val="2"/>
        <charset val="1"/>
      </rPr>
      <t>eintragen</t>
    </r>
    <r>
      <rPr>
        <i/>
        <sz val="12"/>
        <color indexed="8"/>
        <rFont val="Arial"/>
        <family val="2"/>
        <charset val="1"/>
      </rPr>
      <t xml:space="preserve">           dav. tilgungsfrei:</t>
    </r>
  </si>
  <si>
    <t>Bei allen Kreditgebern ist jederzeit Rückzahlung möglich, bei der KfW-Bank allerdings nur gegen Gebühr, Soll-Raten bei JC: Zwischen 70.- € und 100.- € monatlich</t>
  </si>
  <si>
    <t>Kreditbeginn nach Start Geschäftstätigkeit</t>
  </si>
  <si>
    <t>Startmonat der Geschäftstätigkeit in Jahr 1 (ggf. Rumpfjahr)</t>
  </si>
  <si>
    <t>Ort</t>
  </si>
  <si>
    <t>Jahr</t>
  </si>
  <si>
    <t>Land</t>
  </si>
  <si>
    <t>Amtlicher Regional-schlüssel</t>
  </si>
  <si>
    <t>Amtlicher
Gemeinde-schlüssel</t>
  </si>
  <si>
    <t>Gemeinde</t>
  </si>
  <si>
    <t>Bevölkerung
am 
30.06.2019</t>
  </si>
  <si>
    <t xml:space="preserve">Hebesatz </t>
  </si>
  <si>
    <t>Grundsteuer A</t>
  </si>
  <si>
    <t>Grundsteuer B</t>
  </si>
  <si>
    <t>Gewerbesteuer</t>
  </si>
  <si>
    <t>Nordrhein-Westfalen insgesamt</t>
  </si>
  <si>
    <t xml:space="preserve">05 </t>
  </si>
  <si>
    <t xml:space="preserve">051110000000 </t>
  </si>
  <si>
    <t xml:space="preserve">05111000 </t>
  </si>
  <si>
    <t xml:space="preserve">Düsseldorf </t>
  </si>
  <si>
    <t xml:space="preserve">051120000000 </t>
  </si>
  <si>
    <t xml:space="preserve">05112000 </t>
  </si>
  <si>
    <t xml:space="preserve">Duisburg </t>
  </si>
  <si>
    <t xml:space="preserve">051130000000 </t>
  </si>
  <si>
    <t xml:space="preserve">05113000 </t>
  </si>
  <si>
    <t xml:space="preserve">Essen </t>
  </si>
  <si>
    <t xml:space="preserve">051140000000 </t>
  </si>
  <si>
    <t xml:space="preserve">05114000 </t>
  </si>
  <si>
    <t xml:space="preserve">Krefeld </t>
  </si>
  <si>
    <t xml:space="preserve">051160000000 </t>
  </si>
  <si>
    <t xml:space="preserve">05116000 </t>
  </si>
  <si>
    <t xml:space="preserve">Mönchengladbach </t>
  </si>
  <si>
    <t xml:space="preserve">051170000000 </t>
  </si>
  <si>
    <t xml:space="preserve">05117000 </t>
  </si>
  <si>
    <t xml:space="preserve">Mülheim an der Ruhr </t>
  </si>
  <si>
    <t xml:space="preserve">051190000000 </t>
  </si>
  <si>
    <t xml:space="preserve">05119000 </t>
  </si>
  <si>
    <t xml:space="preserve">Oberhausen </t>
  </si>
  <si>
    <t xml:space="preserve">051200000000 </t>
  </si>
  <si>
    <t xml:space="preserve">05120000 </t>
  </si>
  <si>
    <t xml:space="preserve">Remscheid </t>
  </si>
  <si>
    <t xml:space="preserve">051220000000 </t>
  </si>
  <si>
    <t xml:space="preserve">05122000 </t>
  </si>
  <si>
    <t xml:space="preserve">Solingen </t>
  </si>
  <si>
    <t xml:space="preserve">051240000000 </t>
  </si>
  <si>
    <t xml:space="preserve">05124000 </t>
  </si>
  <si>
    <t xml:space="preserve">Wuppertal </t>
  </si>
  <si>
    <t xml:space="preserve">051540004004 </t>
  </si>
  <si>
    <t xml:space="preserve">05154004 </t>
  </si>
  <si>
    <t xml:space="preserve">Bedburg-Hau </t>
  </si>
  <si>
    <t xml:space="preserve">051540008008 </t>
  </si>
  <si>
    <t xml:space="preserve">05154008 </t>
  </si>
  <si>
    <t xml:space="preserve">Emmerich am Rhein </t>
  </si>
  <si>
    <t xml:space="preserve">051540012012 </t>
  </si>
  <si>
    <t xml:space="preserve">05154012 </t>
  </si>
  <si>
    <t xml:space="preserve">Geldern </t>
  </si>
  <si>
    <t xml:space="preserve">051540016016 </t>
  </si>
  <si>
    <t xml:space="preserve">05154016 </t>
  </si>
  <si>
    <t xml:space="preserve">Goch </t>
  </si>
  <si>
    <t xml:space="preserve">051540020020 </t>
  </si>
  <si>
    <t xml:space="preserve">05154020 </t>
  </si>
  <si>
    <t xml:space="preserve">Issum </t>
  </si>
  <si>
    <t xml:space="preserve">051540024024 </t>
  </si>
  <si>
    <t xml:space="preserve">05154024 </t>
  </si>
  <si>
    <t xml:space="preserve">Kalkar </t>
  </si>
  <si>
    <t xml:space="preserve">051540028028 </t>
  </si>
  <si>
    <t xml:space="preserve">05154028 </t>
  </si>
  <si>
    <t xml:space="preserve">Kerken </t>
  </si>
  <si>
    <t xml:space="preserve">051540032032 </t>
  </si>
  <si>
    <t xml:space="preserve">05154032 </t>
  </si>
  <si>
    <t xml:space="preserve">Kevelaer </t>
  </si>
  <si>
    <t xml:space="preserve">051540036036 </t>
  </si>
  <si>
    <t xml:space="preserve">05154036 </t>
  </si>
  <si>
    <t xml:space="preserve">Kleve </t>
  </si>
  <si>
    <t xml:space="preserve">051540040040 </t>
  </si>
  <si>
    <t xml:space="preserve">05154040 </t>
  </si>
  <si>
    <t xml:space="preserve">Kranenburg </t>
  </si>
  <si>
    <t xml:space="preserve">051540044044 </t>
  </si>
  <si>
    <t xml:space="preserve">05154044 </t>
  </si>
  <si>
    <t xml:space="preserve">Rees </t>
  </si>
  <si>
    <t xml:space="preserve">051540048048 </t>
  </si>
  <si>
    <t xml:space="preserve">05154048 </t>
  </si>
  <si>
    <t xml:space="preserve">Rheurdt </t>
  </si>
  <si>
    <t xml:space="preserve">051540052052 </t>
  </si>
  <si>
    <t xml:space="preserve">05154052 </t>
  </si>
  <si>
    <t xml:space="preserve">Straelen </t>
  </si>
  <si>
    <t xml:space="preserve">051540056056 </t>
  </si>
  <si>
    <t xml:space="preserve">05154056 </t>
  </si>
  <si>
    <t xml:space="preserve">Uedem </t>
  </si>
  <si>
    <t xml:space="preserve">051540060060 </t>
  </si>
  <si>
    <t xml:space="preserve">05154060 </t>
  </si>
  <si>
    <t xml:space="preserve">Wachtendonk </t>
  </si>
  <si>
    <t xml:space="preserve">051540064064 </t>
  </si>
  <si>
    <t xml:space="preserve">05154064 </t>
  </si>
  <si>
    <t xml:space="preserve">Weeze </t>
  </si>
  <si>
    <t xml:space="preserve">051580004004 </t>
  </si>
  <si>
    <t xml:space="preserve">05158004 </t>
  </si>
  <si>
    <t xml:space="preserve">Erkrath </t>
  </si>
  <si>
    <t xml:space="preserve">051580008008 </t>
  </si>
  <si>
    <t xml:space="preserve">05158008 </t>
  </si>
  <si>
    <t xml:space="preserve">Haan </t>
  </si>
  <si>
    <t xml:space="preserve">051580012012 </t>
  </si>
  <si>
    <t xml:space="preserve">05158012 </t>
  </si>
  <si>
    <t xml:space="preserve">Heiligenhaus </t>
  </si>
  <si>
    <t xml:space="preserve">051580016016 </t>
  </si>
  <si>
    <t xml:space="preserve">05158016 </t>
  </si>
  <si>
    <t xml:space="preserve">Hilden </t>
  </si>
  <si>
    <t xml:space="preserve">051580020020 </t>
  </si>
  <si>
    <t xml:space="preserve">05158020 </t>
  </si>
  <si>
    <t xml:space="preserve">Langenfeld (Rhld.) </t>
  </si>
  <si>
    <t xml:space="preserve">051580024024 </t>
  </si>
  <si>
    <t xml:space="preserve">05158024 </t>
  </si>
  <si>
    <t xml:space="preserve">Mettmann </t>
  </si>
  <si>
    <t xml:space="preserve">051580026026 </t>
  </si>
  <si>
    <t xml:space="preserve">05158026 </t>
  </si>
  <si>
    <t xml:space="preserve">Monheim am Rhein </t>
  </si>
  <si>
    <t xml:space="preserve">051580028028 </t>
  </si>
  <si>
    <t xml:space="preserve">05158028 </t>
  </si>
  <si>
    <t xml:space="preserve">Ratingen </t>
  </si>
  <si>
    <t xml:space="preserve">051580032032 </t>
  </si>
  <si>
    <t xml:space="preserve">05158032 </t>
  </si>
  <si>
    <t xml:space="preserve">Velbert </t>
  </si>
  <si>
    <t xml:space="preserve">051580036036 </t>
  </si>
  <si>
    <t xml:space="preserve">05158036 </t>
  </si>
  <si>
    <t xml:space="preserve">Wülfrath </t>
  </si>
  <si>
    <t xml:space="preserve">051620004004 </t>
  </si>
  <si>
    <t xml:space="preserve">05162004 </t>
  </si>
  <si>
    <t xml:space="preserve">Dormagen </t>
  </si>
  <si>
    <t xml:space="preserve">051620008008 </t>
  </si>
  <si>
    <t xml:space="preserve">05162008 </t>
  </si>
  <si>
    <t xml:space="preserve">Grevenbroich </t>
  </si>
  <si>
    <t xml:space="preserve">051620012012 </t>
  </si>
  <si>
    <t xml:space="preserve">05162012 </t>
  </si>
  <si>
    <t xml:space="preserve">Jüchen </t>
  </si>
  <si>
    <t xml:space="preserve">051620016016 </t>
  </si>
  <si>
    <t xml:space="preserve">05162016 </t>
  </si>
  <si>
    <t xml:space="preserve">Kaarst </t>
  </si>
  <si>
    <t xml:space="preserve">051620020020 </t>
  </si>
  <si>
    <t xml:space="preserve">05162020 </t>
  </si>
  <si>
    <t xml:space="preserve">Korschenbroich </t>
  </si>
  <si>
    <t xml:space="preserve">051620022022 </t>
  </si>
  <si>
    <t xml:space="preserve">05162022 </t>
  </si>
  <si>
    <t xml:space="preserve">Meerbusch </t>
  </si>
  <si>
    <t xml:space="preserve">051620024024 </t>
  </si>
  <si>
    <t xml:space="preserve">05162024 </t>
  </si>
  <si>
    <t xml:space="preserve">Neuss </t>
  </si>
  <si>
    <t xml:space="preserve">051620028028 </t>
  </si>
  <si>
    <t xml:space="preserve">05162028 </t>
  </si>
  <si>
    <t xml:space="preserve">Rommerskirchen </t>
  </si>
  <si>
    <t xml:space="preserve">051660004004 </t>
  </si>
  <si>
    <t xml:space="preserve">05166004 </t>
  </si>
  <si>
    <t xml:space="preserve">Brüggen </t>
  </si>
  <si>
    <t xml:space="preserve">051660008008 </t>
  </si>
  <si>
    <t xml:space="preserve">05166008 </t>
  </si>
  <si>
    <t xml:space="preserve">Grefrath </t>
  </si>
  <si>
    <t xml:space="preserve">051660012012 </t>
  </si>
  <si>
    <t xml:space="preserve">05166012 </t>
  </si>
  <si>
    <t xml:space="preserve">Kempen </t>
  </si>
  <si>
    <t xml:space="preserve">051660016016 </t>
  </si>
  <si>
    <t xml:space="preserve">05166016 </t>
  </si>
  <si>
    <t xml:space="preserve">Nettetal </t>
  </si>
  <si>
    <t xml:space="preserve">051660020020 </t>
  </si>
  <si>
    <t xml:space="preserve">05166020 </t>
  </si>
  <si>
    <t xml:space="preserve">Niederkrüchten </t>
  </si>
  <si>
    <t xml:space="preserve">051660024024 </t>
  </si>
  <si>
    <t xml:space="preserve">05166024 </t>
  </si>
  <si>
    <t xml:space="preserve">Schwalmtal </t>
  </si>
  <si>
    <t xml:space="preserve">051660028028 </t>
  </si>
  <si>
    <t xml:space="preserve">05166028 </t>
  </si>
  <si>
    <t xml:space="preserve">Tönisvorst </t>
  </si>
  <si>
    <t xml:space="preserve">051660032032 </t>
  </si>
  <si>
    <t xml:space="preserve">05166032 </t>
  </si>
  <si>
    <t xml:space="preserve">Viersen </t>
  </si>
  <si>
    <t xml:space="preserve">051660036036 </t>
  </si>
  <si>
    <t xml:space="preserve">05166036 </t>
  </si>
  <si>
    <t xml:space="preserve">Willich </t>
  </si>
  <si>
    <t xml:space="preserve">051700004004 </t>
  </si>
  <si>
    <t xml:space="preserve">05170004 </t>
  </si>
  <si>
    <t xml:space="preserve">Alpen </t>
  </si>
  <si>
    <t xml:space="preserve">051700008008 </t>
  </si>
  <si>
    <t xml:space="preserve">05170008 </t>
  </si>
  <si>
    <t xml:space="preserve">Dinslaken </t>
  </si>
  <si>
    <t xml:space="preserve">051700012012 </t>
  </si>
  <si>
    <t xml:space="preserve">05170012 </t>
  </si>
  <si>
    <t xml:space="preserve">Hamminkeln </t>
  </si>
  <si>
    <t xml:space="preserve">051700016016 </t>
  </si>
  <si>
    <t xml:space="preserve">05170016 </t>
  </si>
  <si>
    <t xml:space="preserve">Hünxe </t>
  </si>
  <si>
    <t xml:space="preserve">051700020020 </t>
  </si>
  <si>
    <t xml:space="preserve">05170020 </t>
  </si>
  <si>
    <t xml:space="preserve">Kamp-Lintfort </t>
  </si>
  <si>
    <t xml:space="preserve">051700024024 </t>
  </si>
  <si>
    <t xml:space="preserve">05170024 </t>
  </si>
  <si>
    <t xml:space="preserve">Moers </t>
  </si>
  <si>
    <t xml:space="preserve">051700028028 </t>
  </si>
  <si>
    <t xml:space="preserve">05170028 </t>
  </si>
  <si>
    <t xml:space="preserve">Neukirchen-Vluyn </t>
  </si>
  <si>
    <t xml:space="preserve">051700032032 </t>
  </si>
  <si>
    <t xml:space="preserve">05170032 </t>
  </si>
  <si>
    <t xml:space="preserve">Rheinberg </t>
  </si>
  <si>
    <t xml:space="preserve">051700036036 </t>
  </si>
  <si>
    <t xml:space="preserve">05170036 </t>
  </si>
  <si>
    <t xml:space="preserve">Schermbeck </t>
  </si>
  <si>
    <t xml:space="preserve">051700040040 </t>
  </si>
  <si>
    <t xml:space="preserve">05170040 </t>
  </si>
  <si>
    <t xml:space="preserve">Sonsbeck </t>
  </si>
  <si>
    <t xml:space="preserve">051700044044 </t>
  </si>
  <si>
    <t xml:space="preserve">05170044 </t>
  </si>
  <si>
    <t xml:space="preserve">Voerde (Niederrhein) </t>
  </si>
  <si>
    <t xml:space="preserve">051700048048 </t>
  </si>
  <si>
    <t xml:space="preserve">05170048 </t>
  </si>
  <si>
    <t xml:space="preserve">Wesel </t>
  </si>
  <si>
    <t xml:space="preserve">051700052052 </t>
  </si>
  <si>
    <t xml:space="preserve">05170052 </t>
  </si>
  <si>
    <t xml:space="preserve">Xanten </t>
  </si>
  <si>
    <t xml:space="preserve">053140000000 </t>
  </si>
  <si>
    <t xml:space="preserve">05314000 </t>
  </si>
  <si>
    <t xml:space="preserve">Bonn </t>
  </si>
  <si>
    <t xml:space="preserve">053150000000 </t>
  </si>
  <si>
    <t xml:space="preserve">05315000 </t>
  </si>
  <si>
    <t xml:space="preserve">Köln </t>
  </si>
  <si>
    <t xml:space="preserve">053160000000 </t>
  </si>
  <si>
    <t xml:space="preserve">05316000 </t>
  </si>
  <si>
    <t xml:space="preserve">Leverkusen </t>
  </si>
  <si>
    <t xml:space="preserve">053340002002 </t>
  </si>
  <si>
    <t xml:space="preserve">05334002 </t>
  </si>
  <si>
    <t xml:space="preserve">Aachen </t>
  </si>
  <si>
    <t xml:space="preserve">053340004004 </t>
  </si>
  <si>
    <t xml:space="preserve">05334004 </t>
  </si>
  <si>
    <t xml:space="preserve">Alsdorf </t>
  </si>
  <si>
    <t xml:space="preserve">053340008008 </t>
  </si>
  <si>
    <t xml:space="preserve">05334008 </t>
  </si>
  <si>
    <t xml:space="preserve">Baesweiler </t>
  </si>
  <si>
    <t xml:space="preserve">053340012012 </t>
  </si>
  <si>
    <t xml:space="preserve">05334012 </t>
  </si>
  <si>
    <t xml:space="preserve">Eschweiler </t>
  </si>
  <si>
    <t xml:space="preserve">053340016016 </t>
  </si>
  <si>
    <t xml:space="preserve">05334016 </t>
  </si>
  <si>
    <t xml:space="preserve">Herzogenrath </t>
  </si>
  <si>
    <t xml:space="preserve">053340020020 </t>
  </si>
  <si>
    <t xml:space="preserve">05334020 </t>
  </si>
  <si>
    <t xml:space="preserve">Monschau </t>
  </si>
  <si>
    <t xml:space="preserve">053340024024 </t>
  </si>
  <si>
    <t xml:space="preserve">05334024 </t>
  </si>
  <si>
    <t xml:space="preserve">Roetgen </t>
  </si>
  <si>
    <t xml:space="preserve">053340028028 </t>
  </si>
  <si>
    <t xml:space="preserve">05334028 </t>
  </si>
  <si>
    <t xml:space="preserve">Simmerath </t>
  </si>
  <si>
    <t xml:space="preserve">053340032032 </t>
  </si>
  <si>
    <t xml:space="preserve">05334032 </t>
  </si>
  <si>
    <t xml:space="preserve">Stolberg (Rhld.) </t>
  </si>
  <si>
    <t xml:space="preserve">053340036036 </t>
  </si>
  <si>
    <t xml:space="preserve">05334036 </t>
  </si>
  <si>
    <t xml:space="preserve">Würselen </t>
  </si>
  <si>
    <t xml:space="preserve">053580004004 </t>
  </si>
  <si>
    <t xml:space="preserve">05358004 </t>
  </si>
  <si>
    <t xml:space="preserve">Aldenhoven </t>
  </si>
  <si>
    <t xml:space="preserve">053580008008 </t>
  </si>
  <si>
    <t xml:space="preserve">05358008 </t>
  </si>
  <si>
    <t xml:space="preserve">Düren </t>
  </si>
  <si>
    <t xml:space="preserve">053580012012 </t>
  </si>
  <si>
    <t xml:space="preserve">05358012 </t>
  </si>
  <si>
    <t xml:space="preserve">Heimbach </t>
  </si>
  <si>
    <t xml:space="preserve">053580016016 </t>
  </si>
  <si>
    <t xml:space="preserve">05358016 </t>
  </si>
  <si>
    <t xml:space="preserve">Hürtgenwald </t>
  </si>
  <si>
    <t xml:space="preserve">053580020020 </t>
  </si>
  <si>
    <t xml:space="preserve">05358020 </t>
  </si>
  <si>
    <t xml:space="preserve">Inden </t>
  </si>
  <si>
    <t xml:space="preserve">053580024024 </t>
  </si>
  <si>
    <t xml:space="preserve">05358024 </t>
  </si>
  <si>
    <t xml:space="preserve">Jülich </t>
  </si>
  <si>
    <t xml:space="preserve">053580028028 </t>
  </si>
  <si>
    <t xml:space="preserve">05358028 </t>
  </si>
  <si>
    <t xml:space="preserve">Kreuzau </t>
  </si>
  <si>
    <t xml:space="preserve">053580032032 </t>
  </si>
  <si>
    <t xml:space="preserve">05358032 </t>
  </si>
  <si>
    <t xml:space="preserve">Langerwehe </t>
  </si>
  <si>
    <t xml:space="preserve">053580036036 </t>
  </si>
  <si>
    <t xml:space="preserve">05358036 </t>
  </si>
  <si>
    <t xml:space="preserve">Linnich </t>
  </si>
  <si>
    <t xml:space="preserve">053580040040 </t>
  </si>
  <si>
    <t xml:space="preserve">05358040 </t>
  </si>
  <si>
    <t xml:space="preserve">Merzenich </t>
  </si>
  <si>
    <t xml:space="preserve">053580044044 </t>
  </si>
  <si>
    <t xml:space="preserve">05358044 </t>
  </si>
  <si>
    <t xml:space="preserve">Nideggen </t>
  </si>
  <si>
    <t xml:space="preserve">053580048048 </t>
  </si>
  <si>
    <t xml:space="preserve">05358048 </t>
  </si>
  <si>
    <t xml:space="preserve">Niederzier </t>
  </si>
  <si>
    <t xml:space="preserve">053580052052 </t>
  </si>
  <si>
    <t xml:space="preserve">05358052 </t>
  </si>
  <si>
    <t xml:space="preserve">Nörvenich </t>
  </si>
  <si>
    <t xml:space="preserve">053580056056 </t>
  </si>
  <si>
    <t xml:space="preserve">05358056 </t>
  </si>
  <si>
    <t xml:space="preserve">Titz </t>
  </si>
  <si>
    <t xml:space="preserve">053580060060 </t>
  </si>
  <si>
    <t xml:space="preserve">05358060 </t>
  </si>
  <si>
    <t xml:space="preserve">Vettweiß </t>
  </si>
  <si>
    <t xml:space="preserve">053620004004 </t>
  </si>
  <si>
    <t xml:space="preserve">05362004 </t>
  </si>
  <si>
    <t xml:space="preserve">Bedburg </t>
  </si>
  <si>
    <t xml:space="preserve">053620008008 </t>
  </si>
  <si>
    <t xml:space="preserve">05362008 </t>
  </si>
  <si>
    <t xml:space="preserve">Bergheim </t>
  </si>
  <si>
    <t xml:space="preserve">053620012012 </t>
  </si>
  <si>
    <t xml:space="preserve">05362012 </t>
  </si>
  <si>
    <t xml:space="preserve">Brühl </t>
  </si>
  <si>
    <t xml:space="preserve">053620016016 </t>
  </si>
  <si>
    <t xml:space="preserve">05362016 </t>
  </si>
  <si>
    <t xml:space="preserve">Elsdorf </t>
  </si>
  <si>
    <t xml:space="preserve">053620020020 </t>
  </si>
  <si>
    <t xml:space="preserve">05362020 </t>
  </si>
  <si>
    <t xml:space="preserve">Erftstadt </t>
  </si>
  <si>
    <t xml:space="preserve">053620024024 </t>
  </si>
  <si>
    <t xml:space="preserve">05362024 </t>
  </si>
  <si>
    <t xml:space="preserve">Frechen </t>
  </si>
  <si>
    <t xml:space="preserve">053620028028 </t>
  </si>
  <si>
    <t xml:space="preserve">05362028 </t>
  </si>
  <si>
    <t xml:space="preserve">Hürth </t>
  </si>
  <si>
    <t xml:space="preserve">053620032032 </t>
  </si>
  <si>
    <t xml:space="preserve">05362032 </t>
  </si>
  <si>
    <t xml:space="preserve">Kerpen </t>
  </si>
  <si>
    <t xml:space="preserve">053620036036 </t>
  </si>
  <si>
    <t xml:space="preserve">05362036 </t>
  </si>
  <si>
    <t xml:space="preserve">Pulheim </t>
  </si>
  <si>
    <t xml:space="preserve">053620040040 </t>
  </si>
  <si>
    <t xml:space="preserve">05362040 </t>
  </si>
  <si>
    <t xml:space="preserve">Wesseling </t>
  </si>
  <si>
    <t xml:space="preserve">053660004004 </t>
  </si>
  <si>
    <t xml:space="preserve">05366004 </t>
  </si>
  <si>
    <t xml:space="preserve">Bad Münstereifel </t>
  </si>
  <si>
    <t xml:space="preserve">053660008008 </t>
  </si>
  <si>
    <t xml:space="preserve">05366008 </t>
  </si>
  <si>
    <t xml:space="preserve">Blankenheim </t>
  </si>
  <si>
    <t xml:space="preserve">053660012012 </t>
  </si>
  <si>
    <t xml:space="preserve">05366012 </t>
  </si>
  <si>
    <t xml:space="preserve">Dahlem </t>
  </si>
  <si>
    <t xml:space="preserve">053660016016 </t>
  </si>
  <si>
    <t xml:space="preserve">05366016 </t>
  </si>
  <si>
    <t xml:space="preserve">Euskirchen </t>
  </si>
  <si>
    <t xml:space="preserve">053660020020 </t>
  </si>
  <si>
    <t xml:space="preserve">05366020 </t>
  </si>
  <si>
    <t xml:space="preserve">Hellenthal </t>
  </si>
  <si>
    <t xml:space="preserve">053660024024 </t>
  </si>
  <si>
    <t xml:space="preserve">05366024 </t>
  </si>
  <si>
    <t xml:space="preserve">Kall </t>
  </si>
  <si>
    <t xml:space="preserve">053660028028 </t>
  </si>
  <si>
    <t xml:space="preserve">05366028 </t>
  </si>
  <si>
    <t xml:space="preserve">Mechernich </t>
  </si>
  <si>
    <t xml:space="preserve">053660032032 </t>
  </si>
  <si>
    <t xml:space="preserve">05366032 </t>
  </si>
  <si>
    <t xml:space="preserve">Nettersheim </t>
  </si>
  <si>
    <t xml:space="preserve">053660036036 </t>
  </si>
  <si>
    <t xml:space="preserve">05366036 </t>
  </si>
  <si>
    <t xml:space="preserve">Schleiden </t>
  </si>
  <si>
    <t xml:space="preserve">053660040040 </t>
  </si>
  <si>
    <t xml:space="preserve">05366040 </t>
  </si>
  <si>
    <t xml:space="preserve">Weilerswist </t>
  </si>
  <si>
    <t xml:space="preserve">053660044044 </t>
  </si>
  <si>
    <t xml:space="preserve">05366044 </t>
  </si>
  <si>
    <t xml:space="preserve">Zülpich </t>
  </si>
  <si>
    <t xml:space="preserve">053700004004 </t>
  </si>
  <si>
    <t xml:space="preserve">05370004 </t>
  </si>
  <si>
    <t xml:space="preserve">Erkelenz </t>
  </si>
  <si>
    <t xml:space="preserve">053700008008 </t>
  </si>
  <si>
    <t xml:space="preserve">05370008 </t>
  </si>
  <si>
    <t xml:space="preserve">Gangelt </t>
  </si>
  <si>
    <t xml:space="preserve">053700012012 </t>
  </si>
  <si>
    <t xml:space="preserve">05370012 </t>
  </si>
  <si>
    <t xml:space="preserve">Geilenkirchen </t>
  </si>
  <si>
    <t xml:space="preserve">053700016016 </t>
  </si>
  <si>
    <t xml:space="preserve">05370016 </t>
  </si>
  <si>
    <t xml:space="preserve">Heinsberg </t>
  </si>
  <si>
    <t xml:space="preserve">053700020020 </t>
  </si>
  <si>
    <t xml:space="preserve">05370020 </t>
  </si>
  <si>
    <t xml:space="preserve">Hückelhoven </t>
  </si>
  <si>
    <t xml:space="preserve">053700024024 </t>
  </si>
  <si>
    <t xml:space="preserve">05370024 </t>
  </si>
  <si>
    <t xml:space="preserve">Selfkant </t>
  </si>
  <si>
    <t xml:space="preserve">053700028028 </t>
  </si>
  <si>
    <t xml:space="preserve">05370028 </t>
  </si>
  <si>
    <t xml:space="preserve">Übach-Palenberg </t>
  </si>
  <si>
    <t xml:space="preserve">053700032032 </t>
  </si>
  <si>
    <t xml:space="preserve">05370032 </t>
  </si>
  <si>
    <t xml:space="preserve">Waldfeucht </t>
  </si>
  <si>
    <t xml:space="preserve">053700036036 </t>
  </si>
  <si>
    <t xml:space="preserve">05370036 </t>
  </si>
  <si>
    <t xml:space="preserve">Wassenberg </t>
  </si>
  <si>
    <t xml:space="preserve">053700040040 </t>
  </si>
  <si>
    <t xml:space="preserve">05370040 </t>
  </si>
  <si>
    <t xml:space="preserve">Wegberg </t>
  </si>
  <si>
    <t xml:space="preserve">053740004004 </t>
  </si>
  <si>
    <t xml:space="preserve">05374004 </t>
  </si>
  <si>
    <t xml:space="preserve">Bergneustadt </t>
  </si>
  <si>
    <t xml:space="preserve">053740008008 </t>
  </si>
  <si>
    <t xml:space="preserve">05374008 </t>
  </si>
  <si>
    <t xml:space="preserve">Engelskirchen </t>
  </si>
  <si>
    <t xml:space="preserve">053740012012 </t>
  </si>
  <si>
    <t xml:space="preserve">05374012 </t>
  </si>
  <si>
    <t xml:space="preserve">Gummersbach </t>
  </si>
  <si>
    <t xml:space="preserve">053740016016 </t>
  </si>
  <si>
    <t xml:space="preserve">05374016 </t>
  </si>
  <si>
    <t xml:space="preserve">Hückeswagen </t>
  </si>
  <si>
    <t xml:space="preserve">053740020020 </t>
  </si>
  <si>
    <t xml:space="preserve">05374020 </t>
  </si>
  <si>
    <t xml:space="preserve">Lindlar </t>
  </si>
  <si>
    <t xml:space="preserve">053740024024 </t>
  </si>
  <si>
    <t xml:space="preserve">05374024 </t>
  </si>
  <si>
    <t xml:space="preserve">Marienheide </t>
  </si>
  <si>
    <t xml:space="preserve">053740028028 </t>
  </si>
  <si>
    <t xml:space="preserve">05374028 </t>
  </si>
  <si>
    <t xml:space="preserve">Morsbach </t>
  </si>
  <si>
    <t xml:space="preserve">053740032032 </t>
  </si>
  <si>
    <t xml:space="preserve">05374032 </t>
  </si>
  <si>
    <t xml:space="preserve">Nümbrecht </t>
  </si>
  <si>
    <t xml:space="preserve">053740036036 </t>
  </si>
  <si>
    <t xml:space="preserve">05374036 </t>
  </si>
  <si>
    <t xml:space="preserve">Radevormwald </t>
  </si>
  <si>
    <t xml:space="preserve">053740040040 </t>
  </si>
  <si>
    <t xml:space="preserve">05374040 </t>
  </si>
  <si>
    <t xml:space="preserve">Reichshof </t>
  </si>
  <si>
    <t xml:space="preserve">053740044044 </t>
  </si>
  <si>
    <t xml:space="preserve">05374044 </t>
  </si>
  <si>
    <t xml:space="preserve">Waldbröl </t>
  </si>
  <si>
    <t xml:space="preserve">053740048048 </t>
  </si>
  <si>
    <t xml:space="preserve">05374048 </t>
  </si>
  <si>
    <t xml:space="preserve">Wiehl </t>
  </si>
  <si>
    <t xml:space="preserve">053740052052 </t>
  </si>
  <si>
    <t xml:space="preserve">05374052 </t>
  </si>
  <si>
    <t xml:space="preserve">Wipperfürth </t>
  </si>
  <si>
    <t xml:space="preserve">053780004004 </t>
  </si>
  <si>
    <t xml:space="preserve">05378004 </t>
  </si>
  <si>
    <t xml:space="preserve">Bergisch Gladbach </t>
  </si>
  <si>
    <t xml:space="preserve">053780008008 </t>
  </si>
  <si>
    <t xml:space="preserve">05378008 </t>
  </si>
  <si>
    <t xml:space="preserve">Burscheid </t>
  </si>
  <si>
    <t xml:space="preserve">053780012012 </t>
  </si>
  <si>
    <t xml:space="preserve">05378012 </t>
  </si>
  <si>
    <t xml:space="preserve">Kürten </t>
  </si>
  <si>
    <t xml:space="preserve">053780016016 </t>
  </si>
  <si>
    <t xml:space="preserve">05378016 </t>
  </si>
  <si>
    <t xml:space="preserve">Leichlingen (Rhld.) </t>
  </si>
  <si>
    <t xml:space="preserve">053780020020 </t>
  </si>
  <si>
    <t xml:space="preserve">05378020 </t>
  </si>
  <si>
    <t xml:space="preserve">Odenthal </t>
  </si>
  <si>
    <t xml:space="preserve">053780024024 </t>
  </si>
  <si>
    <t xml:space="preserve">05378024 </t>
  </si>
  <si>
    <t xml:space="preserve">Overath </t>
  </si>
  <si>
    <t xml:space="preserve">053780028028 </t>
  </si>
  <si>
    <t xml:space="preserve">05378028 </t>
  </si>
  <si>
    <t xml:space="preserve">Rösrath </t>
  </si>
  <si>
    <t xml:space="preserve">053780032032 </t>
  </si>
  <si>
    <t xml:space="preserve">05378032 </t>
  </si>
  <si>
    <t xml:space="preserve">Wermelskirchen </t>
  </si>
  <si>
    <t xml:space="preserve">053820004004 </t>
  </si>
  <si>
    <t xml:space="preserve">05382004 </t>
  </si>
  <si>
    <t xml:space="preserve">Alfter </t>
  </si>
  <si>
    <t xml:space="preserve">053820008008 </t>
  </si>
  <si>
    <t xml:space="preserve">05382008 </t>
  </si>
  <si>
    <t xml:space="preserve">Bad Honnef </t>
  </si>
  <si>
    <t xml:space="preserve">053820012012 </t>
  </si>
  <si>
    <t xml:space="preserve">05382012 </t>
  </si>
  <si>
    <t xml:space="preserve">Bornheim </t>
  </si>
  <si>
    <t xml:space="preserve">053820016016 </t>
  </si>
  <si>
    <t xml:space="preserve">05382016 </t>
  </si>
  <si>
    <t xml:space="preserve">Eitorf </t>
  </si>
  <si>
    <t xml:space="preserve">053820020020 </t>
  </si>
  <si>
    <t xml:space="preserve">05382020 </t>
  </si>
  <si>
    <t xml:space="preserve">Hennef (Sieg) </t>
  </si>
  <si>
    <t xml:space="preserve">053820024024 </t>
  </si>
  <si>
    <t xml:space="preserve">05382024 </t>
  </si>
  <si>
    <t xml:space="preserve">Königswinter </t>
  </si>
  <si>
    <t xml:space="preserve">053820028028 </t>
  </si>
  <si>
    <t xml:space="preserve">05382028 </t>
  </si>
  <si>
    <t xml:space="preserve">Lohmar </t>
  </si>
  <si>
    <t xml:space="preserve">053820032032 </t>
  </si>
  <si>
    <t xml:space="preserve">05382032 </t>
  </si>
  <si>
    <t xml:space="preserve">Meckenheim </t>
  </si>
  <si>
    <t xml:space="preserve">053820036036 </t>
  </si>
  <si>
    <t xml:space="preserve">05382036 </t>
  </si>
  <si>
    <t xml:space="preserve">Much </t>
  </si>
  <si>
    <t xml:space="preserve">053820040040 </t>
  </si>
  <si>
    <t xml:space="preserve">05382040 </t>
  </si>
  <si>
    <t xml:space="preserve">Neunkirchen-Seelscheid </t>
  </si>
  <si>
    <t xml:space="preserve">053820044044 </t>
  </si>
  <si>
    <t xml:space="preserve">05382044 </t>
  </si>
  <si>
    <t xml:space="preserve">Niederkassel </t>
  </si>
  <si>
    <t xml:space="preserve">053820048048 </t>
  </si>
  <si>
    <t xml:space="preserve">05382048 </t>
  </si>
  <si>
    <t xml:space="preserve">Rheinbach </t>
  </si>
  <si>
    <t xml:space="preserve">053820052052 </t>
  </si>
  <si>
    <t xml:space="preserve">05382052 </t>
  </si>
  <si>
    <t xml:space="preserve">Ruppichteroth </t>
  </si>
  <si>
    <t xml:space="preserve">053820056056 </t>
  </si>
  <si>
    <t xml:space="preserve">05382056 </t>
  </si>
  <si>
    <t xml:space="preserve">Sankt Augustin </t>
  </si>
  <si>
    <t xml:space="preserve">053820060060 </t>
  </si>
  <si>
    <t xml:space="preserve">05382060 </t>
  </si>
  <si>
    <t xml:space="preserve">Siegburg </t>
  </si>
  <si>
    <t xml:space="preserve">053820064064 </t>
  </si>
  <si>
    <t xml:space="preserve">05382064 </t>
  </si>
  <si>
    <t xml:space="preserve">Swisttal </t>
  </si>
  <si>
    <t xml:space="preserve">053820068068 </t>
  </si>
  <si>
    <t xml:space="preserve">05382068 </t>
  </si>
  <si>
    <t xml:space="preserve">Troisdorf </t>
  </si>
  <si>
    <t xml:space="preserve">053820072072 </t>
  </si>
  <si>
    <t xml:space="preserve">05382072 </t>
  </si>
  <si>
    <t xml:space="preserve">Wachtberg </t>
  </si>
  <si>
    <t xml:space="preserve">053820076076 </t>
  </si>
  <si>
    <t xml:space="preserve">05382076 </t>
  </si>
  <si>
    <t xml:space="preserve">Windeck </t>
  </si>
  <si>
    <t xml:space="preserve">055120000000 </t>
  </si>
  <si>
    <t xml:space="preserve">05512000 </t>
  </si>
  <si>
    <t xml:space="preserve">Bottrop </t>
  </si>
  <si>
    <t xml:space="preserve">055130000000 </t>
  </si>
  <si>
    <t xml:space="preserve">05513000 </t>
  </si>
  <si>
    <t xml:space="preserve">Gelsenkirchen </t>
  </si>
  <si>
    <t xml:space="preserve">055150000000 </t>
  </si>
  <si>
    <t xml:space="preserve">05515000 </t>
  </si>
  <si>
    <t xml:space="preserve">Münster </t>
  </si>
  <si>
    <t xml:space="preserve">055540004004 </t>
  </si>
  <si>
    <t xml:space="preserve">05554004 </t>
  </si>
  <si>
    <t xml:space="preserve">Ahaus </t>
  </si>
  <si>
    <t xml:space="preserve">055540008008 </t>
  </si>
  <si>
    <t xml:space="preserve">05554008 </t>
  </si>
  <si>
    <t xml:space="preserve">Bocholt </t>
  </si>
  <si>
    <t xml:space="preserve">055540012012 </t>
  </si>
  <si>
    <t xml:space="preserve">05554012 </t>
  </si>
  <si>
    <t xml:space="preserve">Borken </t>
  </si>
  <si>
    <t xml:space="preserve">055540016016 </t>
  </si>
  <si>
    <t xml:space="preserve">05554016 </t>
  </si>
  <si>
    <t xml:space="preserve">Gescher </t>
  </si>
  <si>
    <t xml:space="preserve">055540020020 </t>
  </si>
  <si>
    <t xml:space="preserve">05554020 </t>
  </si>
  <si>
    <t xml:space="preserve">Gronau (Westf.) </t>
  </si>
  <si>
    <t xml:space="preserve">055540024024 </t>
  </si>
  <si>
    <t xml:space="preserve">05554024 </t>
  </si>
  <si>
    <t xml:space="preserve">Heek </t>
  </si>
  <si>
    <t xml:space="preserve">055540028028 </t>
  </si>
  <si>
    <t xml:space="preserve">05554028 </t>
  </si>
  <si>
    <t xml:space="preserve">Heiden </t>
  </si>
  <si>
    <t xml:space="preserve">055540032032 </t>
  </si>
  <si>
    <t xml:space="preserve">05554032 </t>
  </si>
  <si>
    <t xml:space="preserve">Isselburg </t>
  </si>
  <si>
    <t xml:space="preserve">055540036036 </t>
  </si>
  <si>
    <t xml:space="preserve">05554036 </t>
  </si>
  <si>
    <t xml:space="preserve">Legden </t>
  </si>
  <si>
    <t xml:space="preserve">055540040040 </t>
  </si>
  <si>
    <t xml:space="preserve">05554040 </t>
  </si>
  <si>
    <t xml:space="preserve">Raesfeld </t>
  </si>
  <si>
    <t xml:space="preserve">055540044044 </t>
  </si>
  <si>
    <t xml:space="preserve">05554044 </t>
  </si>
  <si>
    <t xml:space="preserve">Reken </t>
  </si>
  <si>
    <t xml:space="preserve">055540048048 </t>
  </si>
  <si>
    <t xml:space="preserve">05554048 </t>
  </si>
  <si>
    <t xml:space="preserve">Rhede </t>
  </si>
  <si>
    <t xml:space="preserve">055540052052 </t>
  </si>
  <si>
    <t xml:space="preserve">05554052 </t>
  </si>
  <si>
    <t xml:space="preserve">Schöppingen </t>
  </si>
  <si>
    <t xml:space="preserve">055540056056 </t>
  </si>
  <si>
    <t xml:space="preserve">05554056 </t>
  </si>
  <si>
    <t xml:space="preserve">Stadtlohn </t>
  </si>
  <si>
    <t xml:space="preserve">055540060060 </t>
  </si>
  <si>
    <t xml:space="preserve">05554060 </t>
  </si>
  <si>
    <t xml:space="preserve">Südlohn </t>
  </si>
  <si>
    <t xml:space="preserve">055540064064 </t>
  </si>
  <si>
    <t xml:space="preserve">05554064 </t>
  </si>
  <si>
    <t xml:space="preserve">Velen </t>
  </si>
  <si>
    <t xml:space="preserve">055540068068 </t>
  </si>
  <si>
    <t xml:space="preserve">05554068 </t>
  </si>
  <si>
    <t xml:space="preserve">Vreden </t>
  </si>
  <si>
    <t xml:space="preserve">055580004004 </t>
  </si>
  <si>
    <t xml:space="preserve">05558004 </t>
  </si>
  <si>
    <t xml:space="preserve">Ascheberg </t>
  </si>
  <si>
    <t xml:space="preserve">055580008008 </t>
  </si>
  <si>
    <t xml:space="preserve">05558008 </t>
  </si>
  <si>
    <t xml:space="preserve">Billerbeck </t>
  </si>
  <si>
    <t xml:space="preserve">055580012012 </t>
  </si>
  <si>
    <t xml:space="preserve">05558012 </t>
  </si>
  <si>
    <t xml:space="preserve">Coesfeld </t>
  </si>
  <si>
    <t xml:space="preserve">055580016016 </t>
  </si>
  <si>
    <t xml:space="preserve">05558016 </t>
  </si>
  <si>
    <t xml:space="preserve">Dülmen </t>
  </si>
  <si>
    <t xml:space="preserve">055580020020 </t>
  </si>
  <si>
    <t xml:space="preserve">05558020 </t>
  </si>
  <si>
    <t xml:space="preserve">Havixbeck </t>
  </si>
  <si>
    <t xml:space="preserve">055580024024 </t>
  </si>
  <si>
    <t xml:space="preserve">05558024 </t>
  </si>
  <si>
    <t xml:space="preserve">Lüdinghausen </t>
  </si>
  <si>
    <t xml:space="preserve">055580028028 </t>
  </si>
  <si>
    <t xml:space="preserve">05558028 </t>
  </si>
  <si>
    <t xml:space="preserve">Nordkirchen </t>
  </si>
  <si>
    <t xml:space="preserve">055580032032 </t>
  </si>
  <si>
    <t xml:space="preserve">05558032 </t>
  </si>
  <si>
    <t xml:space="preserve">Nottuln </t>
  </si>
  <si>
    <t xml:space="preserve">055580036036 </t>
  </si>
  <si>
    <t xml:space="preserve">05558036 </t>
  </si>
  <si>
    <t xml:space="preserve">Olfen </t>
  </si>
  <si>
    <t xml:space="preserve">055580040040 </t>
  </si>
  <si>
    <t xml:space="preserve">05558040 </t>
  </si>
  <si>
    <t xml:space="preserve">Rosendahl </t>
  </si>
  <si>
    <t xml:space="preserve">055580044044 </t>
  </si>
  <si>
    <t xml:space="preserve">05558044 </t>
  </si>
  <si>
    <t xml:space="preserve">Senden </t>
  </si>
  <si>
    <t xml:space="preserve">055620004004 </t>
  </si>
  <si>
    <t xml:space="preserve">05562004 </t>
  </si>
  <si>
    <t xml:space="preserve">Castrop-Rauxel </t>
  </si>
  <si>
    <t xml:space="preserve">055620008008 </t>
  </si>
  <si>
    <t xml:space="preserve">05562008 </t>
  </si>
  <si>
    <t xml:space="preserve">Datteln </t>
  </si>
  <si>
    <t xml:space="preserve">055620012012 </t>
  </si>
  <si>
    <t xml:space="preserve">05562012 </t>
  </si>
  <si>
    <t xml:space="preserve">Dorsten </t>
  </si>
  <si>
    <t xml:space="preserve">055620014014 </t>
  </si>
  <si>
    <t xml:space="preserve">05562014 </t>
  </si>
  <si>
    <t xml:space="preserve">Gladbeck </t>
  </si>
  <si>
    <t xml:space="preserve">055620016016 </t>
  </si>
  <si>
    <t xml:space="preserve">05562016 </t>
  </si>
  <si>
    <t xml:space="preserve">Haltern am See </t>
  </si>
  <si>
    <t xml:space="preserve">055620020020 </t>
  </si>
  <si>
    <t xml:space="preserve">05562020 </t>
  </si>
  <si>
    <t xml:space="preserve">Herten </t>
  </si>
  <si>
    <t xml:space="preserve">055620024024 </t>
  </si>
  <si>
    <t xml:space="preserve">05562024 </t>
  </si>
  <si>
    <t xml:space="preserve">Marl </t>
  </si>
  <si>
    <t xml:space="preserve">055620028028 </t>
  </si>
  <si>
    <t xml:space="preserve">05562028 </t>
  </si>
  <si>
    <t xml:space="preserve">Oer-Erkenschwick </t>
  </si>
  <si>
    <t xml:space="preserve">055620032032 </t>
  </si>
  <si>
    <t xml:space="preserve">05562032 </t>
  </si>
  <si>
    <t xml:space="preserve">Recklinghausen </t>
  </si>
  <si>
    <t xml:space="preserve">055620036036 </t>
  </si>
  <si>
    <t xml:space="preserve">05562036 </t>
  </si>
  <si>
    <t xml:space="preserve">Waltrop </t>
  </si>
  <si>
    <t xml:space="preserve">055660004004 </t>
  </si>
  <si>
    <t xml:space="preserve">05566004 </t>
  </si>
  <si>
    <t xml:space="preserve">Altenberge </t>
  </si>
  <si>
    <t xml:space="preserve">055660008008 </t>
  </si>
  <si>
    <t xml:space="preserve">05566008 </t>
  </si>
  <si>
    <t xml:space="preserve">Emsdetten </t>
  </si>
  <si>
    <t xml:space="preserve">055660012012 </t>
  </si>
  <si>
    <t xml:space="preserve">05566012 </t>
  </si>
  <si>
    <t xml:space="preserve">Greven </t>
  </si>
  <si>
    <t xml:space="preserve">055660016016 </t>
  </si>
  <si>
    <t xml:space="preserve">05566016 </t>
  </si>
  <si>
    <t xml:space="preserve">Hörstel </t>
  </si>
  <si>
    <t xml:space="preserve">055660020020 </t>
  </si>
  <si>
    <t xml:space="preserve">05566020 </t>
  </si>
  <si>
    <t xml:space="preserve">Hopsten </t>
  </si>
  <si>
    <t xml:space="preserve">055660024024 </t>
  </si>
  <si>
    <t xml:space="preserve">05566024 </t>
  </si>
  <si>
    <t xml:space="preserve">Horstmar </t>
  </si>
  <si>
    <t xml:space="preserve">055660028028 </t>
  </si>
  <si>
    <t xml:space="preserve">05566028 </t>
  </si>
  <si>
    <t xml:space="preserve">Ibbenbüren </t>
  </si>
  <si>
    <t xml:space="preserve">055660032032 </t>
  </si>
  <si>
    <t xml:space="preserve">05566032 </t>
  </si>
  <si>
    <t xml:space="preserve">Ladbergen </t>
  </si>
  <si>
    <t xml:space="preserve">055660036036 </t>
  </si>
  <si>
    <t xml:space="preserve">05566036 </t>
  </si>
  <si>
    <t xml:space="preserve">Laer </t>
  </si>
  <si>
    <t xml:space="preserve">055660040040 </t>
  </si>
  <si>
    <t xml:space="preserve">05566040 </t>
  </si>
  <si>
    <t xml:space="preserve">Lengerich </t>
  </si>
  <si>
    <t xml:space="preserve">055660044044 </t>
  </si>
  <si>
    <t xml:space="preserve">05566044 </t>
  </si>
  <si>
    <t xml:space="preserve">Lienen </t>
  </si>
  <si>
    <t xml:space="preserve">055660048048 </t>
  </si>
  <si>
    <t xml:space="preserve">05566048 </t>
  </si>
  <si>
    <t xml:space="preserve">Lotte </t>
  </si>
  <si>
    <t xml:space="preserve">055660052052 </t>
  </si>
  <si>
    <t xml:space="preserve">05566052 </t>
  </si>
  <si>
    <t xml:space="preserve">Metelen </t>
  </si>
  <si>
    <t xml:space="preserve">055660056056 </t>
  </si>
  <si>
    <t xml:space="preserve">05566056 </t>
  </si>
  <si>
    <t xml:space="preserve">Mettingen </t>
  </si>
  <si>
    <t xml:space="preserve">055660060060 </t>
  </si>
  <si>
    <t xml:space="preserve">05566060 </t>
  </si>
  <si>
    <t xml:space="preserve">Neuenkirchen </t>
  </si>
  <si>
    <t xml:space="preserve">055660064064 </t>
  </si>
  <si>
    <t xml:space="preserve">05566064 </t>
  </si>
  <si>
    <t xml:space="preserve">Nordwalde </t>
  </si>
  <si>
    <t xml:space="preserve">055660068068 </t>
  </si>
  <si>
    <t xml:space="preserve">05566068 </t>
  </si>
  <si>
    <t xml:space="preserve">Ochtrup </t>
  </si>
  <si>
    <t xml:space="preserve">055660072072 </t>
  </si>
  <si>
    <t xml:space="preserve">05566072 </t>
  </si>
  <si>
    <t xml:space="preserve">Recke </t>
  </si>
  <si>
    <t xml:space="preserve">055660076076 </t>
  </si>
  <si>
    <t xml:space="preserve">05566076 </t>
  </si>
  <si>
    <t xml:space="preserve">Rheine </t>
  </si>
  <si>
    <t xml:space="preserve">055660080080 </t>
  </si>
  <si>
    <t xml:space="preserve">05566080 </t>
  </si>
  <si>
    <t xml:space="preserve">Saerbeck </t>
  </si>
  <si>
    <t xml:space="preserve">055660084084 </t>
  </si>
  <si>
    <t xml:space="preserve">05566084 </t>
  </si>
  <si>
    <t xml:space="preserve">Steinfurt </t>
  </si>
  <si>
    <t xml:space="preserve">055660088088 </t>
  </si>
  <si>
    <t xml:space="preserve">05566088 </t>
  </si>
  <si>
    <t xml:space="preserve">Tecklenburg </t>
  </si>
  <si>
    <t xml:space="preserve">055660092092 </t>
  </si>
  <si>
    <t xml:space="preserve">05566092 </t>
  </si>
  <si>
    <t xml:space="preserve">Westerkappeln </t>
  </si>
  <si>
    <t xml:space="preserve">055660096096 </t>
  </si>
  <si>
    <t xml:space="preserve">05566096 </t>
  </si>
  <si>
    <t xml:space="preserve">Wettringen </t>
  </si>
  <si>
    <t xml:space="preserve">055700004004 </t>
  </si>
  <si>
    <t xml:space="preserve">05570004 </t>
  </si>
  <si>
    <t xml:space="preserve">Ahlen </t>
  </si>
  <si>
    <t xml:space="preserve">055700008008 </t>
  </si>
  <si>
    <t xml:space="preserve">05570008 </t>
  </si>
  <si>
    <t xml:space="preserve">Beckum </t>
  </si>
  <si>
    <t xml:space="preserve">055700012012 </t>
  </si>
  <si>
    <t xml:space="preserve">05570012 </t>
  </si>
  <si>
    <t xml:space="preserve">Beelen </t>
  </si>
  <si>
    <t xml:space="preserve">055700016016 </t>
  </si>
  <si>
    <t xml:space="preserve">05570016 </t>
  </si>
  <si>
    <t xml:space="preserve">Drensteinfurt </t>
  </si>
  <si>
    <t xml:space="preserve">055700020020 </t>
  </si>
  <si>
    <t xml:space="preserve">05570020 </t>
  </si>
  <si>
    <t xml:space="preserve">Ennigerloh </t>
  </si>
  <si>
    <t xml:space="preserve">055700024024 </t>
  </si>
  <si>
    <t xml:space="preserve">05570024 </t>
  </si>
  <si>
    <t xml:space="preserve">Everswinkel </t>
  </si>
  <si>
    <t xml:space="preserve">055700028028 </t>
  </si>
  <si>
    <t xml:space="preserve">05570028 </t>
  </si>
  <si>
    <t xml:space="preserve">Oelde </t>
  </si>
  <si>
    <t xml:space="preserve">055700032032 </t>
  </si>
  <si>
    <t xml:space="preserve">05570032 </t>
  </si>
  <si>
    <t xml:space="preserve">Ostbevern </t>
  </si>
  <si>
    <t xml:space="preserve">055700036036 </t>
  </si>
  <si>
    <t xml:space="preserve">05570036 </t>
  </si>
  <si>
    <t xml:space="preserve">Sassenberg </t>
  </si>
  <si>
    <t xml:space="preserve">055700040040 </t>
  </si>
  <si>
    <t xml:space="preserve">05570040 </t>
  </si>
  <si>
    <t xml:space="preserve">Sendenhorst </t>
  </si>
  <si>
    <t xml:space="preserve">055700044044 </t>
  </si>
  <si>
    <t xml:space="preserve">05570044 </t>
  </si>
  <si>
    <t xml:space="preserve">Telgte </t>
  </si>
  <si>
    <t xml:space="preserve">055700048048 </t>
  </si>
  <si>
    <t xml:space="preserve">05570048 </t>
  </si>
  <si>
    <t xml:space="preserve">Wadersloh </t>
  </si>
  <si>
    <t xml:space="preserve">055700052052 </t>
  </si>
  <si>
    <t xml:space="preserve">05570052 </t>
  </si>
  <si>
    <t xml:space="preserve">Warendorf </t>
  </si>
  <si>
    <t xml:space="preserve">057110000000 </t>
  </si>
  <si>
    <t xml:space="preserve">05711000 </t>
  </si>
  <si>
    <t xml:space="preserve">Bielefeld </t>
  </si>
  <si>
    <t xml:space="preserve">057540004004 </t>
  </si>
  <si>
    <t xml:space="preserve">05754004 </t>
  </si>
  <si>
    <t xml:space="preserve">Borgholzhausen </t>
  </si>
  <si>
    <t xml:space="preserve">057540008008 </t>
  </si>
  <si>
    <t xml:space="preserve">05754008 </t>
  </si>
  <si>
    <t xml:space="preserve">Gütersloh </t>
  </si>
  <si>
    <t xml:space="preserve">057540012012 </t>
  </si>
  <si>
    <t xml:space="preserve">05754012 </t>
  </si>
  <si>
    <t xml:space="preserve">Halle (Westf.) </t>
  </si>
  <si>
    <t xml:space="preserve">057540016016 </t>
  </si>
  <si>
    <t xml:space="preserve">05754016 </t>
  </si>
  <si>
    <t xml:space="preserve">Harsewinkel </t>
  </si>
  <si>
    <t xml:space="preserve">057540020020 </t>
  </si>
  <si>
    <t xml:space="preserve">05754020 </t>
  </si>
  <si>
    <t xml:space="preserve">Herzebrock-Clarholz </t>
  </si>
  <si>
    <t xml:space="preserve">057540024024 </t>
  </si>
  <si>
    <t xml:space="preserve">05754024 </t>
  </si>
  <si>
    <t xml:space="preserve">Langenberg </t>
  </si>
  <si>
    <t xml:space="preserve">057540028028 </t>
  </si>
  <si>
    <t xml:space="preserve">05754028 </t>
  </si>
  <si>
    <t xml:space="preserve">Rheda-Wiedenbrück </t>
  </si>
  <si>
    <t xml:space="preserve">057540032032 </t>
  </si>
  <si>
    <t xml:space="preserve">05754032 </t>
  </si>
  <si>
    <t xml:space="preserve">Rietberg </t>
  </si>
  <si>
    <t xml:space="preserve">057540036036 </t>
  </si>
  <si>
    <t xml:space="preserve">05754036 </t>
  </si>
  <si>
    <t xml:space="preserve">Schloß Holte-Stukenbrock </t>
  </si>
  <si>
    <t xml:space="preserve">057540040040 </t>
  </si>
  <si>
    <t xml:space="preserve">05754040 </t>
  </si>
  <si>
    <t xml:space="preserve">Steinhagen </t>
  </si>
  <si>
    <t xml:space="preserve">057540044044 </t>
  </si>
  <si>
    <t xml:space="preserve">05754044 </t>
  </si>
  <si>
    <t xml:space="preserve">Verl </t>
  </si>
  <si>
    <t xml:space="preserve">057540048048 </t>
  </si>
  <si>
    <t xml:space="preserve">05754048 </t>
  </si>
  <si>
    <t xml:space="preserve">Versmold </t>
  </si>
  <si>
    <t xml:space="preserve">057540052052 </t>
  </si>
  <si>
    <t xml:space="preserve">05754052 </t>
  </si>
  <si>
    <t xml:space="preserve">Werther (Westf.) </t>
  </si>
  <si>
    <t xml:space="preserve">057580004004 </t>
  </si>
  <si>
    <t xml:space="preserve">05758004 </t>
  </si>
  <si>
    <t xml:space="preserve">Bünde </t>
  </si>
  <si>
    <t xml:space="preserve">057580008008 </t>
  </si>
  <si>
    <t xml:space="preserve">05758008 </t>
  </si>
  <si>
    <t xml:space="preserve">Enger </t>
  </si>
  <si>
    <t xml:space="preserve">057580012012 </t>
  </si>
  <si>
    <t xml:space="preserve">05758012 </t>
  </si>
  <si>
    <t xml:space="preserve">Herford </t>
  </si>
  <si>
    <t xml:space="preserve">057580016016 </t>
  </si>
  <si>
    <t xml:space="preserve">05758016 </t>
  </si>
  <si>
    <t xml:space="preserve">Hiddenhausen </t>
  </si>
  <si>
    <t xml:space="preserve">057580020020 </t>
  </si>
  <si>
    <t xml:space="preserve">05758020 </t>
  </si>
  <si>
    <t xml:space="preserve">Kirchlengern </t>
  </si>
  <si>
    <t xml:space="preserve">057580024024 </t>
  </si>
  <si>
    <t xml:space="preserve">05758024 </t>
  </si>
  <si>
    <t xml:space="preserve">Löhne </t>
  </si>
  <si>
    <t xml:space="preserve">057580028028 </t>
  </si>
  <si>
    <t xml:space="preserve">05758028 </t>
  </si>
  <si>
    <t xml:space="preserve">Rödinghausen </t>
  </si>
  <si>
    <t xml:space="preserve">057580032032 </t>
  </si>
  <si>
    <t xml:space="preserve">05758032 </t>
  </si>
  <si>
    <t xml:space="preserve">Spenge </t>
  </si>
  <si>
    <t xml:space="preserve">057580036036 </t>
  </si>
  <si>
    <t xml:space="preserve">05758036 </t>
  </si>
  <si>
    <t xml:space="preserve">Vlotho </t>
  </si>
  <si>
    <t xml:space="preserve">057620004004 </t>
  </si>
  <si>
    <t xml:space="preserve">05762004 </t>
  </si>
  <si>
    <t xml:space="preserve">Bad Driburg </t>
  </si>
  <si>
    <t xml:space="preserve">057620008008 </t>
  </si>
  <si>
    <t xml:space="preserve">05762008 </t>
  </si>
  <si>
    <t xml:space="preserve">Beverungen </t>
  </si>
  <si>
    <t xml:space="preserve">057620012012 </t>
  </si>
  <si>
    <t xml:space="preserve">05762012 </t>
  </si>
  <si>
    <t xml:space="preserve">Borgentreich </t>
  </si>
  <si>
    <t xml:space="preserve">057620016016 </t>
  </si>
  <si>
    <t xml:space="preserve">05762016 </t>
  </si>
  <si>
    <t xml:space="preserve">Brakel </t>
  </si>
  <si>
    <t xml:space="preserve">057620020020 </t>
  </si>
  <si>
    <t xml:space="preserve">05762020 </t>
  </si>
  <si>
    <t xml:space="preserve">Höxter </t>
  </si>
  <si>
    <t xml:space="preserve">057620024024 </t>
  </si>
  <si>
    <t xml:space="preserve">05762024 </t>
  </si>
  <si>
    <t xml:space="preserve">Marienmünster </t>
  </si>
  <si>
    <t xml:space="preserve">057620028028 </t>
  </si>
  <si>
    <t xml:space="preserve">05762028 </t>
  </si>
  <si>
    <t xml:space="preserve">Nieheim </t>
  </si>
  <si>
    <t xml:space="preserve">057620032032 </t>
  </si>
  <si>
    <t xml:space="preserve">05762032 </t>
  </si>
  <si>
    <t xml:space="preserve">Steinheim </t>
  </si>
  <si>
    <t xml:space="preserve">057620036036 </t>
  </si>
  <si>
    <t xml:space="preserve">05762036 </t>
  </si>
  <si>
    <t xml:space="preserve">Warburg </t>
  </si>
  <si>
    <t xml:space="preserve">057620040040 </t>
  </si>
  <si>
    <t xml:space="preserve">05762040 </t>
  </si>
  <si>
    <t xml:space="preserve">Willebadessen </t>
  </si>
  <si>
    <t xml:space="preserve">057660004004 </t>
  </si>
  <si>
    <t xml:space="preserve">05766004 </t>
  </si>
  <si>
    <t xml:space="preserve">Augustdorf </t>
  </si>
  <si>
    <t xml:space="preserve">057660008008 </t>
  </si>
  <si>
    <t xml:space="preserve">05766008 </t>
  </si>
  <si>
    <t xml:space="preserve">Bad Salzuflen </t>
  </si>
  <si>
    <t xml:space="preserve">057660012012 </t>
  </si>
  <si>
    <t xml:space="preserve">05766012 </t>
  </si>
  <si>
    <t xml:space="preserve">Barntrup </t>
  </si>
  <si>
    <t xml:space="preserve">057660016016 </t>
  </si>
  <si>
    <t xml:space="preserve">05766016 </t>
  </si>
  <si>
    <t xml:space="preserve">Blomberg </t>
  </si>
  <si>
    <t xml:space="preserve">057660020020 </t>
  </si>
  <si>
    <t xml:space="preserve">05766020 </t>
  </si>
  <si>
    <t xml:space="preserve">Detmold </t>
  </si>
  <si>
    <t xml:space="preserve">057660024024 </t>
  </si>
  <si>
    <t xml:space="preserve">05766024 </t>
  </si>
  <si>
    <t xml:space="preserve">Dörentrup </t>
  </si>
  <si>
    <t xml:space="preserve">057660028028 </t>
  </si>
  <si>
    <t xml:space="preserve">05766028 </t>
  </si>
  <si>
    <t xml:space="preserve">Extertal </t>
  </si>
  <si>
    <t xml:space="preserve">057660032032 </t>
  </si>
  <si>
    <t xml:space="preserve">05766032 </t>
  </si>
  <si>
    <t xml:space="preserve">Horn-Bad Meinberg </t>
  </si>
  <si>
    <t xml:space="preserve">057660036036 </t>
  </si>
  <si>
    <t xml:space="preserve">05766036 </t>
  </si>
  <si>
    <t xml:space="preserve">Kalletal </t>
  </si>
  <si>
    <t xml:space="preserve">057660040040 </t>
  </si>
  <si>
    <t xml:space="preserve">05766040 </t>
  </si>
  <si>
    <t xml:space="preserve">Lage </t>
  </si>
  <si>
    <t xml:space="preserve">057660044044 </t>
  </si>
  <si>
    <t xml:space="preserve">05766044 </t>
  </si>
  <si>
    <t xml:space="preserve">Lemgo </t>
  </si>
  <si>
    <t xml:space="preserve">057660048048 </t>
  </si>
  <si>
    <t xml:space="preserve">05766048 </t>
  </si>
  <si>
    <t xml:space="preserve">Leopoldshöhe </t>
  </si>
  <si>
    <t xml:space="preserve">057660052052 </t>
  </si>
  <si>
    <t xml:space="preserve">05766052 </t>
  </si>
  <si>
    <t xml:space="preserve">Lügde </t>
  </si>
  <si>
    <t xml:space="preserve">057660056056 </t>
  </si>
  <si>
    <t xml:space="preserve">05766056 </t>
  </si>
  <si>
    <t xml:space="preserve">Oerlinghausen </t>
  </si>
  <si>
    <t xml:space="preserve">057660060060 </t>
  </si>
  <si>
    <t xml:space="preserve">05766060 </t>
  </si>
  <si>
    <t xml:space="preserve">Schieder-Schwalenberg </t>
  </si>
  <si>
    <t xml:space="preserve">057660064064 </t>
  </si>
  <si>
    <t xml:space="preserve">05766064 </t>
  </si>
  <si>
    <t xml:space="preserve">Schlangen </t>
  </si>
  <si>
    <t xml:space="preserve">057700004004 </t>
  </si>
  <si>
    <t xml:space="preserve">05770004 </t>
  </si>
  <si>
    <t xml:space="preserve">Bad Oeynhausen </t>
  </si>
  <si>
    <t xml:space="preserve">057700008008 </t>
  </si>
  <si>
    <t xml:space="preserve">05770008 </t>
  </si>
  <si>
    <t xml:space="preserve">Espelkamp </t>
  </si>
  <si>
    <t xml:space="preserve">057700012012 </t>
  </si>
  <si>
    <t xml:space="preserve">05770012 </t>
  </si>
  <si>
    <t xml:space="preserve">Hille </t>
  </si>
  <si>
    <t xml:space="preserve">057700016016 </t>
  </si>
  <si>
    <t xml:space="preserve">05770016 </t>
  </si>
  <si>
    <t xml:space="preserve">Hüllhorst </t>
  </si>
  <si>
    <t xml:space="preserve">057700020020 </t>
  </si>
  <si>
    <t xml:space="preserve">05770020 </t>
  </si>
  <si>
    <t xml:space="preserve">Lübbecke </t>
  </si>
  <si>
    <t xml:space="preserve">057700024024 </t>
  </si>
  <si>
    <t xml:space="preserve">05770024 </t>
  </si>
  <si>
    <t xml:space="preserve">Minden </t>
  </si>
  <si>
    <t xml:space="preserve">057700028028 </t>
  </si>
  <si>
    <t xml:space="preserve">05770028 </t>
  </si>
  <si>
    <t xml:space="preserve">Petershagen </t>
  </si>
  <si>
    <t xml:space="preserve">057700032032 </t>
  </si>
  <si>
    <t xml:space="preserve">05770032 </t>
  </si>
  <si>
    <t xml:space="preserve">Porta Westfalica </t>
  </si>
  <si>
    <t xml:space="preserve">057700036036 </t>
  </si>
  <si>
    <t xml:space="preserve">05770036 </t>
  </si>
  <si>
    <t xml:space="preserve">Preußisch Oldendorf </t>
  </si>
  <si>
    <t xml:space="preserve">057700040040 </t>
  </si>
  <si>
    <t xml:space="preserve">05770040 </t>
  </si>
  <si>
    <t xml:space="preserve">Rahden </t>
  </si>
  <si>
    <t xml:space="preserve">057700044044 </t>
  </si>
  <si>
    <t xml:space="preserve">05770044 </t>
  </si>
  <si>
    <t xml:space="preserve">Stemwede </t>
  </si>
  <si>
    <t xml:space="preserve">057740004004 </t>
  </si>
  <si>
    <t xml:space="preserve">05774004 </t>
  </si>
  <si>
    <t xml:space="preserve">Altenbeken </t>
  </si>
  <si>
    <t xml:space="preserve">057740008008 </t>
  </si>
  <si>
    <t xml:space="preserve">05774008 </t>
  </si>
  <si>
    <t xml:space="preserve">Bad Lippspringe </t>
  </si>
  <si>
    <t xml:space="preserve">057740012012 </t>
  </si>
  <si>
    <t xml:space="preserve">05774012 </t>
  </si>
  <si>
    <t xml:space="preserve">Borchen </t>
  </si>
  <si>
    <t xml:space="preserve">057740016016 </t>
  </si>
  <si>
    <t xml:space="preserve">05774016 </t>
  </si>
  <si>
    <t xml:space="preserve">Büren </t>
  </si>
  <si>
    <t xml:space="preserve">057740020020 </t>
  </si>
  <si>
    <t xml:space="preserve">05774020 </t>
  </si>
  <si>
    <t xml:space="preserve">Delbrück </t>
  </si>
  <si>
    <t xml:space="preserve">057740024024 </t>
  </si>
  <si>
    <t xml:space="preserve">05774024 </t>
  </si>
  <si>
    <t xml:space="preserve">Hövelhof </t>
  </si>
  <si>
    <t xml:space="preserve">057740028028 </t>
  </si>
  <si>
    <t xml:space="preserve">05774028 </t>
  </si>
  <si>
    <t xml:space="preserve">Lichtenau </t>
  </si>
  <si>
    <t xml:space="preserve">057740032032 </t>
  </si>
  <si>
    <t xml:space="preserve">05774032 </t>
  </si>
  <si>
    <t xml:space="preserve">Paderborn </t>
  </si>
  <si>
    <t xml:space="preserve">057740036036 </t>
  </si>
  <si>
    <t xml:space="preserve">05774036 </t>
  </si>
  <si>
    <t xml:space="preserve">Salzkotten </t>
  </si>
  <si>
    <t xml:space="preserve">057740040040 </t>
  </si>
  <si>
    <t xml:space="preserve">05774040 </t>
  </si>
  <si>
    <t xml:space="preserve">Bad Wünnenberg </t>
  </si>
  <si>
    <t xml:space="preserve">059110000000 </t>
  </si>
  <si>
    <t xml:space="preserve">05911000 </t>
  </si>
  <si>
    <t xml:space="preserve">Bochum </t>
  </si>
  <si>
    <t xml:space="preserve">059130000000 </t>
  </si>
  <si>
    <t xml:space="preserve">05913000 </t>
  </si>
  <si>
    <t xml:space="preserve">Dortmund </t>
  </si>
  <si>
    <t xml:space="preserve">059140000000 </t>
  </si>
  <si>
    <t xml:space="preserve">05914000 </t>
  </si>
  <si>
    <t xml:space="preserve">Hagen </t>
  </si>
  <si>
    <t xml:space="preserve">059150000000 </t>
  </si>
  <si>
    <t xml:space="preserve">05915000 </t>
  </si>
  <si>
    <t xml:space="preserve">Hamm </t>
  </si>
  <si>
    <t xml:space="preserve">059160000000 </t>
  </si>
  <si>
    <t xml:space="preserve">05916000 </t>
  </si>
  <si>
    <t xml:space="preserve">Herne </t>
  </si>
  <si>
    <t xml:space="preserve">059540004004 </t>
  </si>
  <si>
    <t xml:space="preserve">05954004 </t>
  </si>
  <si>
    <t xml:space="preserve">Breckerfeld </t>
  </si>
  <si>
    <t xml:space="preserve">059540008008 </t>
  </si>
  <si>
    <t xml:space="preserve">05954008 </t>
  </si>
  <si>
    <t xml:space="preserve">Ennepetal </t>
  </si>
  <si>
    <t xml:space="preserve">059540012012 </t>
  </si>
  <si>
    <t xml:space="preserve">05954012 </t>
  </si>
  <si>
    <t xml:space="preserve">Gevelsberg </t>
  </si>
  <si>
    <t xml:space="preserve">059540016016 </t>
  </si>
  <si>
    <t xml:space="preserve">05954016 </t>
  </si>
  <si>
    <t xml:space="preserve">Hattingen </t>
  </si>
  <si>
    <t xml:space="preserve">059540020020 </t>
  </si>
  <si>
    <t xml:space="preserve">05954020 </t>
  </si>
  <si>
    <t xml:space="preserve">Herdecke </t>
  </si>
  <si>
    <t xml:space="preserve">059540024024 </t>
  </si>
  <si>
    <t xml:space="preserve">05954024 </t>
  </si>
  <si>
    <t xml:space="preserve">Schwelm </t>
  </si>
  <si>
    <t xml:space="preserve">059540028028 </t>
  </si>
  <si>
    <t xml:space="preserve">05954028 </t>
  </si>
  <si>
    <t xml:space="preserve">Sprockhövel </t>
  </si>
  <si>
    <t xml:space="preserve">059540032032 </t>
  </si>
  <si>
    <t xml:space="preserve">05954032 </t>
  </si>
  <si>
    <t xml:space="preserve">Wetter (Ruhr) </t>
  </si>
  <si>
    <t xml:space="preserve">059540036036 </t>
  </si>
  <si>
    <t xml:space="preserve">05954036 </t>
  </si>
  <si>
    <t xml:space="preserve">Witten </t>
  </si>
  <si>
    <t xml:space="preserve">059580004004 </t>
  </si>
  <si>
    <t xml:space="preserve">05958004 </t>
  </si>
  <si>
    <t xml:space="preserve">Arnsberg </t>
  </si>
  <si>
    <t xml:space="preserve">059580008008 </t>
  </si>
  <si>
    <t xml:space="preserve">05958008 </t>
  </si>
  <si>
    <t xml:space="preserve">Bestwig </t>
  </si>
  <si>
    <t xml:space="preserve">059580012012 </t>
  </si>
  <si>
    <t xml:space="preserve">05958012 </t>
  </si>
  <si>
    <t xml:space="preserve">Brilon </t>
  </si>
  <si>
    <t xml:space="preserve">059580016016 </t>
  </si>
  <si>
    <t xml:space="preserve">05958016 </t>
  </si>
  <si>
    <t xml:space="preserve">Eslohe (Sauerland) </t>
  </si>
  <si>
    <t xml:space="preserve">059580020020 </t>
  </si>
  <si>
    <t xml:space="preserve">05958020 </t>
  </si>
  <si>
    <t xml:space="preserve">Hallenberg </t>
  </si>
  <si>
    <t xml:space="preserve">059580024024 </t>
  </si>
  <si>
    <t xml:space="preserve">05958024 </t>
  </si>
  <si>
    <t xml:space="preserve">Marsberg </t>
  </si>
  <si>
    <t xml:space="preserve">059580028028 </t>
  </si>
  <si>
    <t xml:space="preserve">05958028 </t>
  </si>
  <si>
    <t xml:space="preserve">Medebach </t>
  </si>
  <si>
    <t xml:space="preserve">059580032032 </t>
  </si>
  <si>
    <t xml:space="preserve">05958032 </t>
  </si>
  <si>
    <t xml:space="preserve">Meschede </t>
  </si>
  <si>
    <t xml:space="preserve">059580036036 </t>
  </si>
  <si>
    <t xml:space="preserve">05958036 </t>
  </si>
  <si>
    <t xml:space="preserve">Olsberg </t>
  </si>
  <si>
    <t xml:space="preserve">059580040040 </t>
  </si>
  <si>
    <t xml:space="preserve">05958040 </t>
  </si>
  <si>
    <t xml:space="preserve">Schmallenberg </t>
  </si>
  <si>
    <t xml:space="preserve">059580044044 </t>
  </si>
  <si>
    <t xml:space="preserve">05958044 </t>
  </si>
  <si>
    <t xml:space="preserve">Sundern (Sauerland) </t>
  </si>
  <si>
    <t xml:space="preserve">059580048048 </t>
  </si>
  <si>
    <t xml:space="preserve">05958048 </t>
  </si>
  <si>
    <t xml:space="preserve">Winterberg </t>
  </si>
  <si>
    <t xml:space="preserve">059620004004 </t>
  </si>
  <si>
    <t xml:space="preserve">05962004 </t>
  </si>
  <si>
    <t xml:space="preserve">Altena </t>
  </si>
  <si>
    <t xml:space="preserve">059620008008 </t>
  </si>
  <si>
    <t xml:space="preserve">05962008 </t>
  </si>
  <si>
    <t xml:space="preserve">Balve </t>
  </si>
  <si>
    <t xml:space="preserve">059620012012 </t>
  </si>
  <si>
    <t xml:space="preserve">05962012 </t>
  </si>
  <si>
    <t xml:space="preserve">Halver </t>
  </si>
  <si>
    <t xml:space="preserve">059620016016 </t>
  </si>
  <si>
    <t xml:space="preserve">05962016 </t>
  </si>
  <si>
    <t xml:space="preserve">Hemer </t>
  </si>
  <si>
    <t xml:space="preserve">059620020020 </t>
  </si>
  <si>
    <t xml:space="preserve">05962020 </t>
  </si>
  <si>
    <t xml:space="preserve">Herscheid </t>
  </si>
  <si>
    <t xml:space="preserve">059620024024 </t>
  </si>
  <si>
    <t xml:space="preserve">05962024 </t>
  </si>
  <si>
    <t xml:space="preserve">Iserlohn </t>
  </si>
  <si>
    <t xml:space="preserve">059620028028 </t>
  </si>
  <si>
    <t xml:space="preserve">05962028 </t>
  </si>
  <si>
    <t xml:space="preserve">Kierspe </t>
  </si>
  <si>
    <t xml:space="preserve">059620032032 </t>
  </si>
  <si>
    <t xml:space="preserve">05962032 </t>
  </si>
  <si>
    <t xml:space="preserve">Lüdenscheid </t>
  </si>
  <si>
    <t xml:space="preserve">059620036036 </t>
  </si>
  <si>
    <t xml:space="preserve">05962036 </t>
  </si>
  <si>
    <t xml:space="preserve">Meinerzhagen </t>
  </si>
  <si>
    <t xml:space="preserve">059620040040 </t>
  </si>
  <si>
    <t xml:space="preserve">05962040 </t>
  </si>
  <si>
    <t xml:space="preserve">Menden (Sauerland) </t>
  </si>
  <si>
    <t xml:space="preserve">059620044044 </t>
  </si>
  <si>
    <t xml:space="preserve">05962044 </t>
  </si>
  <si>
    <t xml:space="preserve">Nachrodt-Wiblingwerde </t>
  </si>
  <si>
    <t xml:space="preserve">059620048048 </t>
  </si>
  <si>
    <t xml:space="preserve">05962048 </t>
  </si>
  <si>
    <t xml:space="preserve">Neuenrade </t>
  </si>
  <si>
    <t xml:space="preserve">059620052052 </t>
  </si>
  <si>
    <t xml:space="preserve">05962052 </t>
  </si>
  <si>
    <t xml:space="preserve">Plettenberg </t>
  </si>
  <si>
    <t xml:space="preserve">059620056056 </t>
  </si>
  <si>
    <t xml:space="preserve">05962056 </t>
  </si>
  <si>
    <t xml:space="preserve">Schalksmühle </t>
  </si>
  <si>
    <t xml:space="preserve">059620060060 </t>
  </si>
  <si>
    <t xml:space="preserve">05962060 </t>
  </si>
  <si>
    <t xml:space="preserve">Werdohl </t>
  </si>
  <si>
    <t xml:space="preserve">059660004004 </t>
  </si>
  <si>
    <t xml:space="preserve">05966004 </t>
  </si>
  <si>
    <t xml:space="preserve">Attendorn </t>
  </si>
  <si>
    <t xml:space="preserve">059660008008 </t>
  </si>
  <si>
    <t xml:space="preserve">05966008 </t>
  </si>
  <si>
    <t xml:space="preserve">Drolshagen </t>
  </si>
  <si>
    <t xml:space="preserve">059660012012 </t>
  </si>
  <si>
    <t xml:space="preserve">05966012 </t>
  </si>
  <si>
    <t xml:space="preserve">Finnentrop </t>
  </si>
  <si>
    <t xml:space="preserve">059660016016 </t>
  </si>
  <si>
    <t xml:space="preserve">05966016 </t>
  </si>
  <si>
    <t xml:space="preserve">Kirchhundem </t>
  </si>
  <si>
    <t xml:space="preserve">059660020020 </t>
  </si>
  <si>
    <t xml:space="preserve">05966020 </t>
  </si>
  <si>
    <t xml:space="preserve">Lennestadt </t>
  </si>
  <si>
    <t xml:space="preserve">059660024024 </t>
  </si>
  <si>
    <t xml:space="preserve">05966024 </t>
  </si>
  <si>
    <t xml:space="preserve">Olpe </t>
  </si>
  <si>
    <t xml:space="preserve">059660028028 </t>
  </si>
  <si>
    <t xml:space="preserve">05966028 </t>
  </si>
  <si>
    <t xml:space="preserve">Wenden </t>
  </si>
  <si>
    <t xml:space="preserve">059700004004 </t>
  </si>
  <si>
    <t xml:space="preserve">05970004 </t>
  </si>
  <si>
    <t xml:space="preserve">Bad Berleburg </t>
  </si>
  <si>
    <t xml:space="preserve">059700008008 </t>
  </si>
  <si>
    <t xml:space="preserve">05970008 </t>
  </si>
  <si>
    <t xml:space="preserve">Burbach </t>
  </si>
  <si>
    <t xml:space="preserve">059700012012 </t>
  </si>
  <si>
    <t xml:space="preserve">05970012 </t>
  </si>
  <si>
    <t xml:space="preserve">Erndtebrück </t>
  </si>
  <si>
    <t xml:space="preserve">059700016016 </t>
  </si>
  <si>
    <t xml:space="preserve">05970016 </t>
  </si>
  <si>
    <t xml:space="preserve">Freudenberg </t>
  </si>
  <si>
    <t xml:space="preserve">059700020020 </t>
  </si>
  <si>
    <t xml:space="preserve">05970020 </t>
  </si>
  <si>
    <t xml:space="preserve">Hilchenbach </t>
  </si>
  <si>
    <t xml:space="preserve">059700024024 </t>
  </si>
  <si>
    <t xml:space="preserve">05970024 </t>
  </si>
  <si>
    <t xml:space="preserve">Kreuztal </t>
  </si>
  <si>
    <t xml:space="preserve">059700028028 </t>
  </si>
  <si>
    <t xml:space="preserve">05970028 </t>
  </si>
  <si>
    <t xml:space="preserve">Bad Laasphe </t>
  </si>
  <si>
    <t xml:space="preserve">059700032032 </t>
  </si>
  <si>
    <t xml:space="preserve">05970032 </t>
  </si>
  <si>
    <t xml:space="preserve">Netphen </t>
  </si>
  <si>
    <t xml:space="preserve">059700036036 </t>
  </si>
  <si>
    <t xml:space="preserve">05970036 </t>
  </si>
  <si>
    <t xml:space="preserve">Neunkirchen </t>
  </si>
  <si>
    <t xml:space="preserve">059700040040 </t>
  </si>
  <si>
    <t xml:space="preserve">05970040 </t>
  </si>
  <si>
    <t xml:space="preserve">Siegen </t>
  </si>
  <si>
    <t xml:space="preserve">059700044044 </t>
  </si>
  <si>
    <t xml:space="preserve">05970044 </t>
  </si>
  <si>
    <t xml:space="preserve">Wilnsdorf </t>
  </si>
  <si>
    <t xml:space="preserve">059740004004 </t>
  </si>
  <si>
    <t xml:space="preserve">05974004 </t>
  </si>
  <si>
    <t xml:space="preserve">Anröchte </t>
  </si>
  <si>
    <t xml:space="preserve">059740008008 </t>
  </si>
  <si>
    <t xml:space="preserve">05974008 </t>
  </si>
  <si>
    <t xml:space="preserve">Bad Sassendorf </t>
  </si>
  <si>
    <t xml:space="preserve">059740012012 </t>
  </si>
  <si>
    <t xml:space="preserve">05974012 </t>
  </si>
  <si>
    <t xml:space="preserve">Ense </t>
  </si>
  <si>
    <t xml:space="preserve">059740016016 </t>
  </si>
  <si>
    <t xml:space="preserve">05974016 </t>
  </si>
  <si>
    <t xml:space="preserve">Erwitte </t>
  </si>
  <si>
    <t xml:space="preserve">059740020020 </t>
  </si>
  <si>
    <t xml:space="preserve">05974020 </t>
  </si>
  <si>
    <t xml:space="preserve">Geseke </t>
  </si>
  <si>
    <t xml:space="preserve">059740024024 </t>
  </si>
  <si>
    <t xml:space="preserve">05974024 </t>
  </si>
  <si>
    <t xml:space="preserve">Lippetal </t>
  </si>
  <si>
    <t xml:space="preserve">059740028028 </t>
  </si>
  <si>
    <t xml:space="preserve">05974028 </t>
  </si>
  <si>
    <t xml:space="preserve">Lippstadt </t>
  </si>
  <si>
    <t xml:space="preserve">059740032032 </t>
  </si>
  <si>
    <t xml:space="preserve">05974032 </t>
  </si>
  <si>
    <t xml:space="preserve">Möhnesee </t>
  </si>
  <si>
    <t xml:space="preserve">059740036036 </t>
  </si>
  <si>
    <t xml:space="preserve">05974036 </t>
  </si>
  <si>
    <t xml:space="preserve">Rüthen </t>
  </si>
  <si>
    <t xml:space="preserve">059740040040 </t>
  </si>
  <si>
    <t xml:space="preserve">05974040 </t>
  </si>
  <si>
    <t xml:space="preserve">Soest </t>
  </si>
  <si>
    <t xml:space="preserve">059740044044 </t>
  </si>
  <si>
    <t xml:space="preserve">05974044 </t>
  </si>
  <si>
    <t xml:space="preserve">Warstein </t>
  </si>
  <si>
    <t xml:space="preserve">059740048048 </t>
  </si>
  <si>
    <t xml:space="preserve">05974048 </t>
  </si>
  <si>
    <t xml:space="preserve">Welver </t>
  </si>
  <si>
    <t xml:space="preserve">059740052052 </t>
  </si>
  <si>
    <t xml:space="preserve">05974052 </t>
  </si>
  <si>
    <t xml:space="preserve">Werl </t>
  </si>
  <si>
    <t xml:space="preserve">059740056056 </t>
  </si>
  <si>
    <t xml:space="preserve">05974056 </t>
  </si>
  <si>
    <t xml:space="preserve">Wickede (Ruhr) </t>
  </si>
  <si>
    <t xml:space="preserve">059780004004 </t>
  </si>
  <si>
    <t xml:space="preserve">05978004 </t>
  </si>
  <si>
    <t xml:space="preserve">Bergkamen </t>
  </si>
  <si>
    <t xml:space="preserve">059780008008 </t>
  </si>
  <si>
    <t xml:space="preserve">05978008 </t>
  </si>
  <si>
    <t xml:space="preserve">Bönen </t>
  </si>
  <si>
    <t xml:space="preserve">059780012012 </t>
  </si>
  <si>
    <t xml:space="preserve">05978012 </t>
  </si>
  <si>
    <t xml:space="preserve">Fröndenberg/Ruhr </t>
  </si>
  <si>
    <t xml:space="preserve">059780016016 </t>
  </si>
  <si>
    <t xml:space="preserve">05978016 </t>
  </si>
  <si>
    <t xml:space="preserve">Holzwickede </t>
  </si>
  <si>
    <t xml:space="preserve">059780020020 </t>
  </si>
  <si>
    <t xml:space="preserve">05978020 </t>
  </si>
  <si>
    <t xml:space="preserve">Kamen </t>
  </si>
  <si>
    <t xml:space="preserve">059780024024 </t>
  </si>
  <si>
    <t xml:space="preserve">05978024 </t>
  </si>
  <si>
    <t xml:space="preserve">Lünen </t>
  </si>
  <si>
    <t xml:space="preserve">059780028028 </t>
  </si>
  <si>
    <t xml:space="preserve">05978028 </t>
  </si>
  <si>
    <t xml:space="preserve">Schwerte </t>
  </si>
  <si>
    <t xml:space="preserve">059780032032 </t>
  </si>
  <si>
    <t xml:space="preserve">05978032 </t>
  </si>
  <si>
    <t xml:space="preserve">Selm </t>
  </si>
  <si>
    <t xml:space="preserve">059780036036 </t>
  </si>
  <si>
    <t xml:space="preserve">05978036 </t>
  </si>
  <si>
    <t xml:space="preserve">Unna </t>
  </si>
  <si>
    <t xml:space="preserve">059780040040 </t>
  </si>
  <si>
    <t xml:space="preserve">05978040 </t>
  </si>
  <si>
    <t xml:space="preserve">Werne </t>
  </si>
  <si>
    <t>Gebietsstand 31.12.2019</t>
  </si>
  <si>
    <t>Regio Schlüssel</t>
  </si>
  <si>
    <t>./. Reisekosten (auswärtige Geschäftsreisen,         Fortbildungen, ggf. Übernachtungen, Verpflegung, etc.)</t>
  </si>
  <si>
    <t>./. Zinsen (Kredite - nur für's Unternehmen!!!)</t>
  </si>
  <si>
    <t>2. GRÜNDUNGSNEBENKOSTEN (einmalig)</t>
  </si>
  <si>
    <t>Anmeldungen, Genehmigungen, Eintragungen                                                                        (Notar, Handelsregister, Konzessionen)</t>
  </si>
  <si>
    <t>Beratungen (Unternehmens-, Steuerberater)</t>
  </si>
  <si>
    <t>Markteinführung (Erste Marketing-, Werbemaßnahmen, Website, etc.)</t>
  </si>
  <si>
    <t>Anlaufkosten bzw. Sachgemeinkosten (für max. sechs Monate)</t>
  </si>
  <si>
    <t>Reserven (z.B. für unvorhergesehene Ereignisse)</t>
  </si>
  <si>
    <t>Gesamtbedarf (Summe Investitionen, Gründungsnebenkosten, Betriebsmittel)</t>
  </si>
  <si>
    <t>Betriebsausstattung:</t>
  </si>
  <si>
    <t xml:space="preserve">    je &gt;952€ (Maschinen, Arbeitsgeräte usw)</t>
  </si>
  <si>
    <t xml:space="preserve">    geringwertig GWG je &lt; 952 €</t>
  </si>
  <si>
    <t xml:space="preserve">  Betriebsausstattung &gt;952€ SUMME</t>
  </si>
  <si>
    <t>Betriebsaustattung SUMME</t>
  </si>
  <si>
    <t xml:space="preserve">     je &gt;952€ (Büroeinrichtung, EDV usw)</t>
  </si>
  <si>
    <t xml:space="preserve">  Büroausstattung je &gt;952€ SUMME</t>
  </si>
  <si>
    <t xml:space="preserve">  Betriebsausstattung &lt;952€ SUMME</t>
  </si>
  <si>
    <t xml:space="preserve">  Büroausstattung je &lt;952€ SUMME</t>
  </si>
  <si>
    <t>Büroausstattung SUMME</t>
  </si>
  <si>
    <t xml:space="preserve">  Fahrzeuge</t>
  </si>
  <si>
    <t>Fahrzeuge SUMME</t>
  </si>
  <si>
    <t>Verwandtendarlehen / Drittmittel (langfristig, ungesichert)</t>
  </si>
  <si>
    <t>Gründungszuschuss (Agentur für Arbeit) oder Einstiegsgeld (Jobcenter)</t>
  </si>
  <si>
    <t xml:space="preserve"> - Tilgung Verwandtendarlehen</t>
  </si>
  <si>
    <t>Hausbankdarlehen 1</t>
  </si>
  <si>
    <t>Hausbankdarlehen 2</t>
  </si>
  <si>
    <t>Kredit:</t>
  </si>
  <si>
    <t>Jahr:</t>
  </si>
  <si>
    <t>Zur Info: Stand 01.08.2020</t>
  </si>
  <si>
    <t>SUMME KREDITDATEN:</t>
  </si>
  <si>
    <t>KREDITAUSZAHLUNG:</t>
  </si>
  <si>
    <t>Auszahlung</t>
  </si>
  <si>
    <t>Darauf zu zahlende Einkommensteuer lt. Steuerrechner BMF 2021  *)</t>
  </si>
  <si>
    <t>Startinvest</t>
  </si>
  <si>
    <t>Bedarfsgemeinschaft:</t>
  </si>
  <si>
    <t>werden direkt abgeschrieben</t>
  </si>
  <si>
    <t>Kreditsumme (wird ggf. verzinst und getilgt)</t>
  </si>
  <si>
    <t>Benennung</t>
  </si>
  <si>
    <t>Was:</t>
  </si>
  <si>
    <t>Altersgruppe</t>
  </si>
  <si>
    <t>1 - 6 Jahre</t>
  </si>
  <si>
    <t>7 - 12 Jahre</t>
  </si>
  <si>
    <t>13 - 18 Jahre</t>
  </si>
  <si>
    <t>D A T E N B L A T T   (intern)</t>
  </si>
  <si>
    <t>Max /2022 *)</t>
  </si>
  <si>
    <t>Max /2023 *)</t>
  </si>
  <si>
    <t xml:space="preserve"> *) Schätzung</t>
  </si>
  <si>
    <t>Rentenversicherung</t>
  </si>
  <si>
    <t>Arbeitslosenversicherg.</t>
  </si>
  <si>
    <t>Krankenversicherung</t>
  </si>
  <si>
    <t>Pflegeversversicherung</t>
  </si>
  <si>
    <t>Berufsgenossenschaft</t>
  </si>
  <si>
    <t>Minijobber</t>
  </si>
  <si>
    <t>Höchstbetrag (mon.)</t>
  </si>
  <si>
    <t>(m.Kindern)</t>
  </si>
  <si>
    <t>KV-Höchstbeträge</t>
  </si>
  <si>
    <t>PV-Höchstbeträge</t>
  </si>
  <si>
    <t>Pauschale Abzüge</t>
  </si>
  <si>
    <t>KV je Mon</t>
  </si>
  <si>
    <t>PV je Mon</t>
  </si>
  <si>
    <t>&gt;73T€ (ledig) bzw. &gt;151T€ (verheiratet)</t>
  </si>
  <si>
    <t>Krankenversicherungsbeiträge</t>
  </si>
  <si>
    <t>Pflegeversicherungsbeiträge</t>
  </si>
  <si>
    <t>Berücksichtigung der Beitragsbemessungsgrenzen beim Gehalt inkl. Zuschlägen</t>
  </si>
  <si>
    <t>Beträge KV/PV (maximal):</t>
  </si>
  <si>
    <t>RV je Mon</t>
  </si>
  <si>
    <t>BG je Mon</t>
  </si>
  <si>
    <t>Version</t>
  </si>
  <si>
    <t>Prüfung/Eintrag:</t>
  </si>
  <si>
    <t>1/3 Bezugsgröße(Mindestbeträge)</t>
  </si>
  <si>
    <t>Krankenversicherung (Grundbetr.)</t>
  </si>
  <si>
    <t>SU Krankenversicherung</t>
  </si>
  <si>
    <t>AN/AG-Beiträge in %</t>
  </si>
  <si>
    <t>AN/AG-Beiträge max. mtl. (50%):</t>
  </si>
  <si>
    <t>Berufsgenossenschaft (nur AG)</t>
  </si>
  <si>
    <t xml:space="preserve">SUMME </t>
  </si>
  <si>
    <t>SUMME Arbeitnehmer</t>
  </si>
  <si>
    <t>SUMME Arbeitgeber</t>
  </si>
  <si>
    <t>Krankenversicherung (Zusatzbetr.)</t>
  </si>
  <si>
    <t>(muß entpr. (staatl./gesetzl.) Änderungen jeweils angepasst werden)</t>
  </si>
  <si>
    <t>Soz.-Vers.-Abgaben in %</t>
  </si>
  <si>
    <t>Anpassung:</t>
  </si>
  <si>
    <t>SUMME Arbeitnehmer (max.)</t>
  </si>
  <si>
    <t>SUMME Arbeitgeber (max.)</t>
  </si>
  <si>
    <t>1. Sozialversicherunsabgaben</t>
  </si>
  <si>
    <t>2. Kindergeld</t>
  </si>
  <si>
    <t>3. Einkommensteuer</t>
  </si>
  <si>
    <t>Beträge KV/PV (minimal):</t>
  </si>
  <si>
    <t>Mindestbetrag KV (zahlt auch JC)</t>
  </si>
  <si>
    <t>Mindestbetrag PV (zahlt auchJC)</t>
  </si>
  <si>
    <t>Gesetzl. Bezugsgröße</t>
  </si>
  <si>
    <t>Kosten des täglichen Bedarfs (Essen, Trinken, Kleidung, Körperpflege, Kino, etc.)</t>
  </si>
  <si>
    <t>Einkommensteuer/Vorauszahlungen bzw. Rücklage</t>
  </si>
  <si>
    <r>
      <t xml:space="preserve">Sonstige Ausgaben (Was?): </t>
    </r>
    <r>
      <rPr>
        <b/>
        <sz val="12"/>
        <color rgb="FFFF0000"/>
        <rFont val="Arial"/>
        <family val="2"/>
      </rPr>
      <t xml:space="preserve"> Erklärung eintragen</t>
    </r>
  </si>
  <si>
    <r>
      <rPr>
        <b/>
        <u/>
        <sz val="12"/>
        <color rgb="FFFF0000"/>
        <rFont val="Arial"/>
        <family val="2"/>
      </rPr>
      <t>Zur Info</t>
    </r>
    <r>
      <rPr>
        <b/>
        <sz val="12"/>
        <color rgb="FFFF0000"/>
        <rFont val="Arial"/>
        <family val="2"/>
      </rPr>
      <t>:  Hartz IV (= ALG II)-Regelsätze</t>
    </r>
  </si>
  <si>
    <r>
      <rPr>
        <b/>
        <u/>
        <sz val="12"/>
        <color rgb="FFFF0000"/>
        <rFont val="Arial"/>
        <family val="2"/>
      </rPr>
      <t>Zur Info</t>
    </r>
    <r>
      <rPr>
        <b/>
        <sz val="12"/>
        <color rgb="FFFF0000"/>
        <rFont val="Arial"/>
        <family val="2"/>
      </rPr>
      <t>:  Mindestunterhalt (Ddf. Tabelle)</t>
    </r>
  </si>
  <si>
    <r>
      <t xml:space="preserve">Sonstige Einkünfte (Was?):  </t>
    </r>
    <r>
      <rPr>
        <b/>
        <sz val="12"/>
        <color rgb="FFFF0000"/>
        <rFont val="Arial"/>
        <family val="2"/>
      </rPr>
      <t xml:space="preserve"> Erklärung eintragen</t>
    </r>
  </si>
  <si>
    <t>./. Privatentnahmen für 12 Monate (bzw. Rumpfjahr: s. Basisdaten)</t>
  </si>
  <si>
    <r>
      <t xml:space="preserve">./. Evtl. anrechenbare Gewerbesteuer </t>
    </r>
    <r>
      <rPr>
        <b/>
        <i/>
        <sz val="12"/>
        <color indexed="10"/>
        <rFont val="Arial"/>
        <family val="2"/>
      </rPr>
      <t>(max. Messbetrag x 3,8 bzw. eff. Gewerbesteuerlast)</t>
    </r>
  </si>
  <si>
    <r>
      <t xml:space="preserve">Kirchensteuer: Kirchenmitglied </t>
    </r>
    <r>
      <rPr>
        <b/>
        <i/>
        <sz val="12"/>
        <color indexed="10"/>
        <rFont val="Arial"/>
        <family val="2"/>
      </rPr>
      <t>(Eintrag s. Basisdaten)</t>
    </r>
  </si>
  <si>
    <r>
      <t>Darauf zu zahlender Solidaritätszuschlag (5,5%)</t>
    </r>
    <r>
      <rPr>
        <b/>
        <i/>
        <sz val="12"/>
        <color rgb="FFFF0000"/>
        <rFont val="Arial"/>
        <family val="2"/>
      </rPr>
      <t xml:space="preserve"> für 90% Entfall ab 2021</t>
    </r>
  </si>
  <si>
    <r>
      <t xml:space="preserve">Ab 2021 ggf. </t>
    </r>
    <r>
      <rPr>
        <b/>
        <sz val="12"/>
        <color rgb="FFFF0000"/>
        <rFont val="Arial"/>
        <family val="2"/>
      </rPr>
      <t>5,5%</t>
    </r>
    <r>
      <rPr>
        <b/>
        <sz val="12"/>
        <color indexed="8"/>
        <rFont val="Arial"/>
        <family val="2"/>
      </rPr>
      <t xml:space="preserve"> auf Zeile 69,wenn zu verst. Eink.</t>
    </r>
  </si>
  <si>
    <r>
      <t>auf Zeile 70,</t>
    </r>
    <r>
      <rPr>
        <sz val="12"/>
        <color rgb="FFFF0000"/>
        <rFont val="Arial"/>
        <family val="2"/>
      </rPr>
      <t xml:space="preserve"> </t>
    </r>
    <r>
      <rPr>
        <b/>
        <sz val="12"/>
        <color indexed="8"/>
        <rFont val="Arial"/>
        <family val="2"/>
      </rPr>
      <t>wenn Kirchenmitglied</t>
    </r>
  </si>
  <si>
    <t>./. Steuern (ohne Umsatz-/Mehrwertsteuer)</t>
  </si>
  <si>
    <t>Freibetrag</t>
  </si>
  <si>
    <t>Grenzwert I</t>
  </si>
  <si>
    <t>Basiswert I</t>
  </si>
  <si>
    <t>Fixwert I</t>
  </si>
  <si>
    <t>Grenzwert II</t>
  </si>
  <si>
    <t>Basiswert II</t>
  </si>
  <si>
    <t>Fixwert II.1</t>
  </si>
  <si>
    <t>Fixwert II.2</t>
  </si>
  <si>
    <t>Grenzwert III</t>
  </si>
  <si>
    <t>Faktor I</t>
  </si>
  <si>
    <t xml:space="preserve"> - Fixwert III</t>
  </si>
  <si>
    <t>Grenzwert IV</t>
  </si>
  <si>
    <t>Faktor II</t>
  </si>
  <si>
    <t xml:space="preserve"> - Fixwert IV</t>
  </si>
  <si>
    <t>Einkommensteuer</t>
  </si>
  <si>
    <t>Übertrag nach PE</t>
  </si>
  <si>
    <t>Gesetzlich</t>
  </si>
  <si>
    <t>14.xxx - 57.xxx €</t>
  </si>
  <si>
    <t>9.xxx - 14.xxx €</t>
  </si>
  <si>
    <t>57.xxx - 27x.xxx €</t>
  </si>
  <si>
    <t>&gt; 27x.xxx €</t>
  </si>
  <si>
    <t>Einkommensteuertarif - Formel 2021: (Beispiel)</t>
  </si>
  <si>
    <t>GF</t>
  </si>
  <si>
    <t>gesetzl SV</t>
  </si>
  <si>
    <t>Künstlerkasse</t>
  </si>
  <si>
    <t>1/2 in LP</t>
  </si>
  <si>
    <t>n.a.</t>
  </si>
  <si>
    <t>Schätzung!</t>
  </si>
  <si>
    <t>4. Kreditinformationen</t>
  </si>
  <si>
    <t>1/2 in PE o AV</t>
  </si>
  <si>
    <t>AV je Mon</t>
  </si>
  <si>
    <t>Freiwillig/privat</t>
  </si>
  <si>
    <t>KV,PV evtl. Priv., RV+AV</t>
  </si>
  <si>
    <t>1/1 in PE nur KV,PV in PE</t>
  </si>
  <si>
    <t>EU od. Freiberufler</t>
  </si>
  <si>
    <t xml:space="preserve"> Summe der Aufwendungen</t>
  </si>
  <si>
    <t xml:space="preserve"> = Geschäftsergebnis</t>
  </si>
  <si>
    <t>"1" Gesetzlich versichert
"2" Künstlerkasse
"3" Privat versichert</t>
  </si>
  <si>
    <r>
      <t>Zur Info</t>
    </r>
    <r>
      <rPr>
        <b/>
        <i/>
        <sz val="12"/>
        <color rgb="FFFF0000"/>
        <rFont val="Arial"/>
        <family val="2"/>
      </rPr>
      <t>: Zahlungen Jobcenter (ALG I o. II, Einstiegsgeld,Krankenkasse/Pflegevers. etc.)</t>
    </r>
  </si>
  <si>
    <t xml:space="preserve">               Über- (+) bzw. Unterdeckung (./.) pro Jahr inkl. Zahlungen Jobcenter</t>
  </si>
  <si>
    <t>Geschäftsführer Kapitalgesellschaft:</t>
  </si>
  <si>
    <t>Beiträge private KV/PV:</t>
  </si>
  <si>
    <t>Betriebsergebnis/Monat</t>
  </si>
  <si>
    <t>KV,PV</t>
  </si>
  <si>
    <t>Information:</t>
  </si>
  <si>
    <t xml:space="preserve"> = Betriebsergebnis (EBIT)</t>
  </si>
  <si>
    <t>BERECHNUNG:</t>
  </si>
  <si>
    <r>
      <t xml:space="preserve"> = Gewinn/Verlust </t>
    </r>
    <r>
      <rPr>
        <b/>
        <u/>
        <sz val="12"/>
        <color indexed="10"/>
        <rFont val="Arial"/>
        <family val="2"/>
      </rPr>
      <t>vor</t>
    </r>
    <r>
      <rPr>
        <b/>
        <sz val="12"/>
        <color indexed="10"/>
        <rFont val="Arial"/>
        <family val="2"/>
      </rPr>
      <t xml:space="preserve"> Steuerberechnungen</t>
    </r>
  </si>
  <si>
    <r>
      <t xml:space="preserve">Gewerbesteuer </t>
    </r>
    <r>
      <rPr>
        <i/>
        <sz val="12"/>
        <color indexed="10"/>
        <rFont val="Arial"/>
        <family val="2"/>
      </rPr>
      <t>(z. B. Hebesatz Köln: 475%)</t>
    </r>
  </si>
  <si>
    <r>
      <t xml:space="preserve">Körperschaftssteuer </t>
    </r>
    <r>
      <rPr>
        <i/>
        <sz val="12"/>
        <color indexed="10"/>
        <rFont val="Arial"/>
        <family val="2"/>
      </rPr>
      <t>(nur jur. Gesellsch., 15,825%)</t>
    </r>
  </si>
  <si>
    <t>1.  KAPITALBEDARFSPLAN</t>
  </si>
  <si>
    <t>2. Abschreibungen (AfA)</t>
  </si>
  <si>
    <t>3. Personalkosten                 Jahr</t>
  </si>
  <si>
    <t>Davon GWG's</t>
  </si>
  <si>
    <t>Anzahl Monate negativ:</t>
  </si>
  <si>
    <t>letzter Monat negativ:</t>
  </si>
  <si>
    <t>4. Liquiditätsanalyse</t>
  </si>
  <si>
    <t>6. Jährliche Überschussrechnung</t>
  </si>
  <si>
    <t>7. (Annähernde) Berechnung "Einkommensteuer" *)</t>
  </si>
  <si>
    <r>
      <t>Über- (+) bzw. Unterdeckung (./.) p</t>
    </r>
    <r>
      <rPr>
        <b/>
        <i/>
        <sz val="12"/>
        <color rgb="FFFF0000"/>
        <rFont val="Arial"/>
        <family val="2"/>
      </rPr>
      <t>ro Jahr (</t>
    </r>
    <r>
      <rPr>
        <b/>
        <u/>
        <sz val="12"/>
        <color rgb="FFFF0000"/>
        <rFont val="Arial"/>
        <family val="2"/>
      </rPr>
      <t>vor JC-ALG</t>
    </r>
    <r>
      <rPr>
        <b/>
        <sz val="12"/>
        <color rgb="FFFF0000"/>
        <rFont val="Arial"/>
        <family val="2"/>
      </rPr>
      <t>)</t>
    </r>
  </si>
  <si>
    <t>8. (Annähernde) Gewerbesteuer/Körperschaftssteuerberechnung:</t>
  </si>
  <si>
    <r>
      <t>Gewinn/Verlust (</t>
    </r>
    <r>
      <rPr>
        <sz val="12"/>
        <color rgb="FFFF0000"/>
        <rFont val="Arial"/>
        <family val="2"/>
      </rPr>
      <t>vor AfA</t>
    </r>
    <r>
      <rPr>
        <sz val="12"/>
        <rFont val="Arial"/>
        <family val="2"/>
      </rPr>
      <t>) bzw. Jahreseinkommen als Geschäftsführer</t>
    </r>
  </si>
  <si>
    <t>5. Sozialversicherung Berechnungen (Beträge je Monat):</t>
  </si>
  <si>
    <t>Einzelunternehmung/GbR/Freiberufler:</t>
  </si>
  <si>
    <t>Zu versteuerndes Einkommen</t>
  </si>
  <si>
    <t>maximal</t>
  </si>
  <si>
    <t>Juli - Dezember</t>
  </si>
  <si>
    <t>Januar - Juni</t>
  </si>
  <si>
    <t>9. Gesetzliche Mindestlöhe</t>
  </si>
  <si>
    <t>Januar - Juni.</t>
  </si>
  <si>
    <t>Std. je</t>
  </si>
  <si>
    <t>KfW- Gründerdarlehen - ERP-Startgeld (067)</t>
  </si>
  <si>
    <t>Beantragung:   NRW-Mikrodarlehen: Über IHK, Gründerzentren oder Wirtschaftsförderung;   KfW-Gründerdarlehen: Über Hausbank (die behält nur einen Risikoanteil);    JC: Jobcenter</t>
  </si>
  <si>
    <t>./. Belastung Altkredite (nur Untern./Tilgungsanteil)</t>
  </si>
  <si>
    <t>Zins- und Tilgungsverpflichtungen von Privatkrediten</t>
  </si>
  <si>
    <t>10. Info Hartz IV- und Mindest-Unterhaltssätze</t>
  </si>
  <si>
    <t>Ermittlung Kindergeldbetrag im vorliegenden Fall:</t>
  </si>
  <si>
    <r>
      <t xml:space="preserve"> ./. Tilgungsaufwand Kredite (</t>
    </r>
    <r>
      <rPr>
        <sz val="12"/>
        <color indexed="10"/>
        <rFont val="Arial"/>
        <family val="2"/>
      </rPr>
      <t>nur für die Firma, ohne Privatkredite</t>
    </r>
    <r>
      <rPr>
        <sz val="12"/>
        <rFont val="Arial"/>
        <family val="2"/>
      </rPr>
      <t>)</t>
    </r>
  </si>
  <si>
    <t>GF Gehalt netto:</t>
  </si>
  <si>
    <t>Schätzung</t>
  </si>
  <si>
    <t>Kindergeld</t>
  </si>
  <si>
    <t>Zuschüsse zur Gründung</t>
  </si>
  <si>
    <t>Notwendige monatl. Entnahme bis zum Auslaufen der Zuschüsse</t>
  </si>
  <si>
    <t>EUR je Mon.</t>
  </si>
  <si>
    <t xml:space="preserve">Privatentnahmen/Berechnung des notwendigen Unternehmerlohns   </t>
  </si>
  <si>
    <r>
      <t>Monatliche</t>
    </r>
    <r>
      <rPr>
        <b/>
        <u/>
        <sz val="14"/>
        <color rgb="FFDD0806"/>
        <rFont val="Arial"/>
        <family val="2"/>
      </rPr>
      <t xml:space="preserve"> private Ausgaben</t>
    </r>
  </si>
  <si>
    <r>
      <t>Monatliche</t>
    </r>
    <r>
      <rPr>
        <b/>
        <sz val="14"/>
        <color rgb="FFFF0000"/>
        <rFont val="Arial"/>
        <family val="2"/>
      </rPr>
      <t xml:space="preserve"> sonstige Einnahmen </t>
    </r>
    <r>
      <rPr>
        <b/>
        <u/>
        <sz val="14"/>
        <color rgb="FFFF0000"/>
        <rFont val="Arial"/>
        <family val="2"/>
      </rPr>
      <t>(ohne/außer geplanter Selbstständigkeit)</t>
    </r>
  </si>
  <si>
    <t>1. Geschäftsjahr (Rumpfjahr)</t>
  </si>
  <si>
    <t>2. Geschäftsjahr</t>
  </si>
  <si>
    <t>3. Geschäftsjahr</t>
  </si>
  <si>
    <t>ALLE BETRÄGE OHNE MEHRWERTSTEUER!!!</t>
  </si>
  <si>
    <t>TMJ-TMJ</t>
  </si>
  <si>
    <t>Welche?</t>
  </si>
  <si>
    <t>Schätzung Gewerbesteuer ggf. Körperschaftssteuer</t>
  </si>
  <si>
    <t>Nur Zinsen, Tilgung ist Privatausgabe!!!</t>
  </si>
  <si>
    <t>Tilgungsverpflichtungen von Krediten für die Unternehmensgründung</t>
  </si>
  <si>
    <t>Nur Tilgung, keine Zinsen!</t>
  </si>
  <si>
    <t>nur Anschaffung; wird abgeschrieben</t>
  </si>
  <si>
    <t>Hinweise</t>
  </si>
  <si>
    <r>
      <t xml:space="preserve">Normalerweise zinsfrei, </t>
    </r>
    <r>
      <rPr>
        <b/>
        <sz val="16"/>
        <color rgb="FFFF0000"/>
        <rFont val="Arial"/>
        <family val="2"/>
      </rPr>
      <t>Rückzahlungswerte manuell im Liq.-Plan eintragen</t>
    </r>
  </si>
  <si>
    <t>Sonstiges (Erklärung, WAS?)</t>
  </si>
  <si>
    <t>Gesamtsumme aus Eigen- und Fremdmitteln</t>
  </si>
  <si>
    <t>Kapitalbedarfsplanung, Finanzplanung, Liquiditätsplan, Rentabilitätsberechnung</t>
  </si>
  <si>
    <t>und Privatentnahmen</t>
  </si>
  <si>
    <t>Liquiditätsplan Jahr 1</t>
  </si>
  <si>
    <t>Liquiditätsplan Jahr 2</t>
  </si>
  <si>
    <t>Liquiditätsplan Jahr 3</t>
  </si>
  <si>
    <t>Zur Verfügung stehende Mittel aus Finanzplan</t>
  </si>
  <si>
    <t>Investitionen in Monat 1 aus Kapitalplan</t>
  </si>
  <si>
    <t xml:space="preserve"> - Steuern (außer Umsatzsteuerzahllast)</t>
  </si>
  <si>
    <t xml:space="preserve"> + Umsatzerlöse (inkl. Mehrwert-/Umsatzsteuer)</t>
  </si>
  <si>
    <t xml:space="preserve">  Anfangsbestand an flüssigen Mitteln   (Kasse, Bar)</t>
  </si>
  <si>
    <t xml:space="preserve"> + Sonstige Zahlungseingänge: Darlehen (Bank, Jobcenter)</t>
  </si>
  <si>
    <t>(Daten müssen mit dem Liquiditätsplan (ohne MwSt.)</t>
  </si>
  <si>
    <t>übereinstimmen.)</t>
  </si>
  <si>
    <t>)</t>
  </si>
  <si>
    <t xml:space="preserve">)   Alle Daten müssen - jeweils </t>
  </si>
  <si>
    <t>)   mit den Zahlen im</t>
  </si>
  <si>
    <t>)    Liquiditätsplan</t>
  </si>
  <si>
    <t>)    übereinstimmen</t>
  </si>
  <si>
    <t>Private Kfz.-Kosten</t>
  </si>
  <si>
    <t>Schätzung, ca. 16,5% vom monatlichen Ertrag</t>
  </si>
  <si>
    <t>Schätzung, evtl. freiwillig</t>
  </si>
  <si>
    <t>Schätzung, freiwillig, Mindestbeitrag 84,50 €/Mon.</t>
  </si>
  <si>
    <t>Schätzung, ca. 3,3% vom monatlichen Ertrag</t>
  </si>
  <si>
    <t>Z. B. monatliche Zahlungen Jobcenter</t>
  </si>
  <si>
    <t>Monatskosten! (Steuern/Versicherung umrechnen)</t>
  </si>
  <si>
    <t>Muss mind. Höhe der Kaptitalbedarfsplanung entsprechen</t>
  </si>
  <si>
    <t>Öffentliche Finanzierung 1 JC-Darlehen</t>
  </si>
  <si>
    <t xml:space="preserve">Öffentliche Finanzierung 2 (z.B. KfW-Startgeld / NRW-Mikrodarlehen) </t>
  </si>
  <si>
    <t>./. Material-/Wareneinkauf/Dienstl. über Lieferanten</t>
  </si>
  <si>
    <t>Tragen Sie für Ihre Investitionen und Gründungsnebenkosten die voraussichtlichen Beträge ein, die einmalig zu Gründung oder Betriebsübernahme anfallen. Bereits vorhandene Ausstattung, die geschäftlich genutzt werden soll (z.B. Laptop aus dem privaten Bereich) kann - nach Rücksprache mit dem Steuerberater - mit dem aktuellen Gebrauchswert eingebracht und im Finanzierungsplan als aktivierungsfähige Sacheinlage(n) geltend gemacht werden.                                                                                                                                                                                                Kalkulieren Sie dann Ihren Betriebsmittelbedarf für die ersten (maximal sechs) noch umsatzfreien Monate. Die Sachgemeinkosten beinhalten z.B. Miete oder Pacht, Energiekosten (Strom, Heizung, Gas), Versicherungen, Steuern, Beiträge, Fahrzeugkosten, Werbung, Reisekosten, Repräsentation, Instandhaltung von Maschinen und Geräten, Bürobedarf, Telefon, Steuerberatung, Rechtsberatung, Buchführung.                                                                                                                                                                                         Viele Gründungen scheitern wegen einer unzureichenden Kapitalausstattung und sich daraus ergebenden Liquiditätsengpässen. In der Regel geht man davon aus, dass die laufenden Ausgaben der ersten max. sechs Monate durch Rücklagen gedeckt sein sollen. Berücksichtigen Sie, dass Sie in der Anlaufphase möglicherweise Ihre Lebenshaltungskosten noch nicht aus dem Geschäftsergebnis finanzieren können.</t>
  </si>
  <si>
    <t>Telefon, Rundfunkgebühren, Handy, Internet, Sky, etc.</t>
  </si>
  <si>
    <t>ohne Firma!</t>
  </si>
  <si>
    <t>monatl. (Voraus-)Zahlungen</t>
  </si>
  <si>
    <r>
      <rPr>
        <b/>
        <sz val="12"/>
        <color rgb="FFFF0000"/>
        <rFont val="Arial"/>
        <family val="2"/>
      </rPr>
      <t>Haftpflichtversicherung</t>
    </r>
    <r>
      <rPr>
        <b/>
        <sz val="12"/>
        <rFont val="Arial"/>
        <family val="2"/>
      </rPr>
      <t xml:space="preserve"> (ggf. Hausrats-/Rechtsschutzversicherung etc.)</t>
    </r>
  </si>
  <si>
    <t>Schriftl. Vertrag erforderlich mit Zins-und Tilgungs-vereinbarung sowie Überweisung des Betrages</t>
  </si>
  <si>
    <t xml:space="preserve"> - Rundfunkgeb., Telefon, Fax, Internet, GEMA, SKY, etc.</t>
  </si>
  <si>
    <t xml:space="preserve"> - Bareinkäufe (Büromaterial, Verpackung, Porti, etc.)</t>
  </si>
  <si>
    <t>Gesamtbedarf</t>
  </si>
  <si>
    <r>
      <t>Beginnen Sie mit dem Blatt "</t>
    </r>
    <r>
      <rPr>
        <b/>
        <sz val="14"/>
        <color rgb="FF0070C0"/>
        <rFont val="Arial"/>
        <family val="2"/>
      </rPr>
      <t>Kapitalbedarfsplanung</t>
    </r>
    <r>
      <rPr>
        <b/>
        <sz val="14"/>
        <color indexed="10"/>
        <rFont val="Arial"/>
        <family val="2"/>
      </rPr>
      <t>". Tragen Sie Datum und Projektname und dann für Ihre Investitionen und Gründungsnebenkosten die voraussichtlichen Beträge ein, die einmalig zur Gründung oder Betriebsübernahme anfallen. Bereits vorhandene Ausstattung, die geschäftlich genutzt werden soll (z.B. Laptop aus dem privaten Bereich) kann mit dem aktuellen Gebrauchswert eingebracht und im Finanzierungsplan als aktivierungsfähige Sacheinlage(n) geltend gemacht werden.                                                                                                                                                                                                Kalkulieren Sie dann Ihren Betriebsmittelbedarf für die ersten (max. sechs) evtl. noch umsatzfreien Monate. Die Sachgemeinkosten beinhalten z.B. Miete oder Pacht, Energiekosten (Strom, Heizung, Gas), Versicherungen, Steuern, Beiträge, Fahrzeugkosten, Werbung, Reisekosten, Repräsentation, Instandhaltung von Maschinen und Geräten, Bürobedarf, Telefon, Steuerberatung, Rechtsberatung, Buchführung VOR der aktiven Geschäftsaufnahme.                                                                                                                                                                                         Viele Gründungen scheitern wegen einer unzureichenden Kapitalausstattung und sich daraus ergebenden Liquiditätsengpässen. In der Regel geht man davon aus, dass die laufenden Ausgaben der ersten, umsatzfreien bzw. -reduzierten Monate durch Rücklagen gedeckt sein sollten. Berücksichtigen Sie, dass Sie in der Anlaufphase möglicherweise Ihre Lebenshaltungskosten noch nicht aus dem Geschäftsergebnis finanzieren können.</t>
    </r>
  </si>
  <si>
    <t>Tabellen zur Erstellung</t>
  </si>
  <si>
    <t>eines Businessplanes</t>
  </si>
  <si>
    <t>Betriebsausstattung (Maschinen, Geräte, Möbel, etc.; inkl. evtl. Übernahme)</t>
  </si>
  <si>
    <t>Büroausstattung (inkl. evtl. Übernahme)</t>
  </si>
  <si>
    <t>(Erste) Warenausstattung (inkl. evtl. Übernahme)</t>
  </si>
  <si>
    <t>Renovierungskosten / Umbaukosten / Nebenkosten (evtl. inkl. Eigenleistung)</t>
  </si>
  <si>
    <t>Sacheinlagen/Eigenleistung (aktivierungsfähig)</t>
  </si>
  <si>
    <t>Rentabilitätsrechnung/Ertragsvorschau</t>
  </si>
  <si>
    <t>Kapitalbedarfsplan</t>
  </si>
  <si>
    <t>Finanzierungsplan</t>
  </si>
  <si>
    <t>./.Rundfunkgeb., Tel., Hdy, Internet, GEMA, SKY, etc.</t>
  </si>
  <si>
    <t xml:space="preserve"> - Personalkosten Geschäftsführung (inkl. Soz.abg.; nur Kapitalges.)</t>
  </si>
  <si>
    <t>Monatl. Liquiditätssaldo (= Liquiditätszugang ./. Liquiditätsabgang)</t>
  </si>
  <si>
    <t xml:space="preserve"> - Umsatz-(Mehrwert-)steuer-Zahllast</t>
  </si>
  <si>
    <t>Nur betriebsbezogen, bitte beschreiben</t>
  </si>
  <si>
    <t>Ohne Unternehmer!</t>
  </si>
  <si>
    <t>Nur bei GmbH bzw. jur. Gesellschaft</t>
  </si>
  <si>
    <t>Nur Firma</t>
  </si>
  <si>
    <t>Ohne Abschreibungen und kalk. Verzinsung!!!</t>
  </si>
  <si>
    <t>Nur Firma; Betriebshaftpflicht, Einbruch/Diebstahl, ggf. Rechtsschutz, etc.</t>
  </si>
  <si>
    <t>Nur Firma: Fahrzeuge, Maschinen etc.</t>
  </si>
  <si>
    <t>Evtl. in Materialkosten einrechnen</t>
  </si>
  <si>
    <t>Bankgebühren (getrenntes Konto!), Steuerberater, Kammerbeiträge, etc.</t>
  </si>
  <si>
    <t>Nur Firmenkredite</t>
  </si>
  <si>
    <t>Schuld aus Umsatz abzügl. Zahlungen aus Kosten</t>
  </si>
  <si>
    <t>Fahrzeuge (inkl. evtl. Übernahme)</t>
  </si>
  <si>
    <r>
      <t>Ermitteln Sie dann im Blatt "</t>
    </r>
    <r>
      <rPr>
        <b/>
        <sz val="14"/>
        <color rgb="FF0070C0"/>
        <rFont val="Arial"/>
        <family val="2"/>
      </rPr>
      <t>Finanzplanung</t>
    </r>
    <r>
      <rPr>
        <b/>
        <sz val="14"/>
        <color indexed="10"/>
        <rFont val="Arial"/>
        <family val="2"/>
      </rPr>
      <t>" die Herkunft Ihres benötigten Kapitals. Ihre Eigenmittel (inkl. Verwandtendarlehen- ACHTUNG: Nur mit schriftlichem Vertrag!) bilden die Grundlage für eine solide Unternehmensfinanzierung. Sie sollten in angemessenem Umfang (mind. 15 %) eingesetzt werden können, um eine möglichst krisenfeste Finanzierung zu erreichen. 
Darüber hinaus gewinnt Ihr Gründungsvorhaben insbes. im Hinblick auf ein Kreditgespräch bei der Bank an Überzeugungskraft, wennSie - mit der Bereitschaft, eigene Mittel zu investieren - deutlich machen, dass Sie von Erfolg Ihrer Idee überzeugt sind. Planen Sie neben den Eigenmitteln dann die ggf. erforderlichen Kredite.</t>
    </r>
  </si>
  <si>
    <t>Nur laufender Aufwand, nicht Investitionen</t>
  </si>
  <si>
    <t>Produkt 1</t>
  </si>
  <si>
    <t>Mengenangaben</t>
  </si>
  <si>
    <t>Preisangaben je Stück</t>
  </si>
  <si>
    <t>Produkt 2</t>
  </si>
  <si>
    <t>Produkt 3</t>
  </si>
  <si>
    <t>Produkt 4</t>
  </si>
  <si>
    <t>Produkt 5</t>
  </si>
  <si>
    <t>Monatsumsatz</t>
  </si>
  <si>
    <t>KUMULIERT</t>
  </si>
  <si>
    <t>Gesamtumsatz Produkt 1</t>
  </si>
  <si>
    <t>Gesamtumsatz Produkt 5</t>
  </si>
  <si>
    <t>Gesamtumsatz Produkt 4</t>
  </si>
  <si>
    <t>Gesamtumsatz Produkt 3</t>
  </si>
  <si>
    <t>Gesamtumsatz Produkt 2</t>
  </si>
  <si>
    <t>Kreditsumme wird (ggf. verzinst) und getilgt)</t>
  </si>
  <si>
    <r>
      <t xml:space="preserve">Geben Sie Ihre Plandaten in der Reihenfolge der Tabellenblätter ein bzw. tragen Sie Ihre Plandaten handschriftlich ein. Die </t>
    </r>
    <r>
      <rPr>
        <b/>
        <u/>
        <sz val="14"/>
        <color rgb="FFFF0000"/>
        <rFont val="Arial"/>
        <family val="2"/>
      </rPr>
      <t xml:space="preserve">Eingabefelder sind </t>
    </r>
    <r>
      <rPr>
        <b/>
        <u/>
        <sz val="14"/>
        <color rgb="FF0070C0"/>
        <rFont val="Arial"/>
        <family val="2"/>
      </rPr>
      <t>hellblau</t>
    </r>
    <r>
      <rPr>
        <b/>
        <u/>
        <sz val="14"/>
        <color rgb="FFFF0000"/>
        <rFont val="Arial"/>
        <family val="2"/>
      </rPr>
      <t xml:space="preserve"> unterlegt</t>
    </r>
    <r>
      <rPr>
        <b/>
        <sz val="14"/>
        <color indexed="10"/>
        <rFont val="Arial"/>
        <family val="2"/>
      </rPr>
      <t>. Die anderen Felder sind jeweils gesperrt und können/dürfen nicht beschrieben werden. Beachten Sie die auf jedem Blatt zusätzlich aufgeführten Hinweise.</t>
    </r>
  </si>
  <si>
    <r>
      <t xml:space="preserve"> + mon. Zahlungen JC (ALG I o. II; Einstiegsgeld, </t>
    </r>
    <r>
      <rPr>
        <b/>
        <i/>
        <sz val="16"/>
        <color indexed="10"/>
        <rFont val="Arial"/>
        <family val="2"/>
      </rPr>
      <t>Kr.kasse, Pflegev</t>
    </r>
    <r>
      <rPr>
        <i/>
        <sz val="16"/>
        <color indexed="10"/>
        <rFont val="Arial"/>
        <family val="2"/>
      </rPr>
      <t>.,</t>
    </r>
    <r>
      <rPr>
        <i/>
        <sz val="16"/>
        <rFont val="Arial"/>
        <family val="2"/>
      </rPr>
      <t>etc.)</t>
    </r>
  </si>
  <si>
    <r>
      <t xml:space="preserve"> - Belastung Altkredite</t>
    </r>
    <r>
      <rPr>
        <b/>
        <i/>
        <sz val="16"/>
        <color rgb="FFFF0000"/>
        <rFont val="Arial"/>
        <family val="2"/>
      </rPr>
      <t xml:space="preserve"> NUR FIRMA!!!</t>
    </r>
    <r>
      <rPr>
        <i/>
        <sz val="16"/>
        <rFont val="Arial"/>
        <family val="2"/>
      </rPr>
      <t xml:space="preserve"> (bitte gesondert erläutern)</t>
    </r>
  </si>
  <si>
    <r>
      <t xml:space="preserve">entsprechend Formular "Privatentnahmen" </t>
    </r>
    <r>
      <rPr>
        <i/>
        <sz val="16"/>
        <color indexed="10"/>
        <rFont val="Arial"/>
        <family val="2"/>
      </rPr>
      <t>(nicht bei GmbH!!!)</t>
    </r>
  </si>
  <si>
    <r>
      <t xml:space="preserve">Diese Zeile </t>
    </r>
    <r>
      <rPr>
        <b/>
        <i/>
        <u/>
        <sz val="16"/>
        <color indexed="10"/>
        <rFont val="Arial"/>
        <family val="2"/>
      </rPr>
      <t>muss</t>
    </r>
    <r>
      <rPr>
        <b/>
        <i/>
        <sz val="16"/>
        <color indexed="10"/>
        <rFont val="Arial"/>
        <family val="2"/>
      </rPr>
      <t xml:space="preserve"> ständig positive Werte ausweisen</t>
    </r>
  </si>
  <si>
    <t>Aus Umsatz-/Liquiditätsplanung</t>
  </si>
  <si>
    <r>
      <t xml:space="preserve">In der </t>
    </r>
    <r>
      <rPr>
        <b/>
        <sz val="14"/>
        <color rgb="FFFF0000"/>
        <rFont val="Arial"/>
        <family val="2"/>
      </rPr>
      <t>"</t>
    </r>
    <r>
      <rPr>
        <b/>
        <sz val="14"/>
        <color rgb="FF0070C0"/>
        <rFont val="Arial"/>
        <family val="2"/>
      </rPr>
      <t>Rentabilitätsberechnung</t>
    </r>
    <r>
      <rPr>
        <b/>
        <sz val="14"/>
        <color rgb="FFFF0000"/>
        <rFont val="Arial"/>
        <family val="2"/>
      </rPr>
      <t xml:space="preserve">" </t>
    </r>
    <r>
      <rPr>
        <b/>
        <sz val="14"/>
        <color indexed="10"/>
        <rFont val="Arial"/>
        <family val="2"/>
      </rPr>
      <t>werden ausschließlich firmenbezogene Daten (Umsätze und Kosten) meistens OHNE Umsatz-/Mehrwertsteuer (Ausnahme z.B. Kleingewerbe, Freiberufler) sowie die Abschreibungen (AfA) eingetragen und die ggf. fällige werdenden Gewerbe- und Körperschaftssteuern ermittelt (teilweise werden die Daten aus der Umsatz- bzw. Liquiditätsplanung automatisch übernommen). Das Ergebnis zeigt den Erfolg des geplanten Unternehmens. Spätestens im 2. Jahr sollte eine positive Rentabilität erreicht werden.</t>
    </r>
  </si>
  <si>
    <t>Umsatz-Planung Jahr 1</t>
  </si>
  <si>
    <t>Umsatz-Planung Jahr 2</t>
  </si>
  <si>
    <t>Umsatz-Planung Jahr 3</t>
  </si>
  <si>
    <t xml:space="preserve"> - Lfd. Fahrzeugkosten (OHNE Steuer, Versicherung, Leasing)</t>
  </si>
  <si>
    <t>Datum: xx.xx.xxxx</t>
  </si>
  <si>
    <t>Name des Projektes:   XXX</t>
  </si>
  <si>
    <t xml:space="preserve">Planen Sie die Mengen und die Stückpreise je Produkt und den daraus zu erwartenden monatlichen Umsatz für drei Jahre und bis zu fünf Produktgruppen. Fassen Sie ggf. Produktgruppen auf einem gesonderten Blatt zusammen. Sie können ggf. auch den geplanten Umsatz direkt in die Summenspalte eintragen. </t>
  </si>
  <si>
    <t xml:space="preserve"> - Versicherungen (inkl. Fahrzeuge) und Kfz-Steuer</t>
  </si>
  <si>
    <t>./. Lfd. Kfz-Kosten (OHNE Versicherg./Steuer/Leasing)</t>
  </si>
  <si>
    <t>./. Versicherungen (z.B. Betriebshaftpflicht, - ausfall; inkl. Fahrzeuge) und Kfz-Steuer</t>
  </si>
  <si>
    <t>Variable Kosten (Material, Fremdleistung etc.) für den geplanten Umsatz</t>
  </si>
  <si>
    <t>Aus monatlicher Umsatzplanung</t>
  </si>
  <si>
    <r>
      <t xml:space="preserve">Wie </t>
    </r>
    <r>
      <rPr>
        <b/>
        <i/>
        <u/>
        <sz val="16"/>
        <color rgb="FF000000"/>
        <rFont val="Arial"/>
        <family val="2"/>
      </rPr>
      <t>vertraglich</t>
    </r>
    <r>
      <rPr>
        <i/>
        <sz val="16"/>
        <color indexed="8"/>
        <rFont val="Arial"/>
        <family val="2"/>
      </rPr>
      <t xml:space="preserve"> veieinbart</t>
    </r>
  </si>
  <si>
    <t xml:space="preserve">)   </t>
  </si>
  <si>
    <t xml:space="preserve">)  </t>
  </si>
  <si>
    <t>)   ggf. ohne Mehrwertsteuer -</t>
  </si>
  <si>
    <r>
      <t>Zu den wichtigsten, wohl aber auch schwierigsten Ermittlungen im Rahmen des Unternehmenskonzeptes zählt die "</t>
    </r>
    <r>
      <rPr>
        <b/>
        <sz val="14"/>
        <color rgb="FF0070C0"/>
        <rFont val="Arial"/>
        <family val="2"/>
      </rPr>
      <t>Umsatzlanung"</t>
    </r>
    <r>
      <rPr>
        <b/>
        <sz val="14"/>
        <color indexed="10"/>
        <rFont val="Arial"/>
        <family val="2"/>
      </rPr>
      <t>. Wenn auch eine derartige Prognose naturgemäß mit Unwägbarkeiten behaftet ist, so müssen Sie doch in der Lage sein, die Erfolgschancen Ihres Leistungsangebotes möglichst realistisch einzuschätzen. Daraus beantwortet sich die zentrale Frage, ob Sie mit Ihrem Vorhaben eine tragfähige Vollexistenz erreichen und Ihren künftigen finanziellen Verpflichtungen nachkommen können. Für die Prognose Ihrer Umsätze sollten Sie möglichst eigene Erfahrungen einbringen oder auch erfahrene Fachleute (Kammern, Google, Stat. Bundesamt, Unternehmensberater, Steuerberater) hinzuziehen. Für bestimmte Branchen, z.B. Einzelhandel, Gastronomie, liegen Betriebsvergleichsergebnisse vor, die Ihnen Anhaltspunkte für die eigene Planung bieten können.</t>
    </r>
  </si>
  <si>
    <r>
      <t>Für die "</t>
    </r>
    <r>
      <rPr>
        <b/>
        <sz val="14"/>
        <color rgb="FF0070C0"/>
        <rFont val="Arial"/>
        <family val="2"/>
      </rPr>
      <t>Liquiditätsplanung</t>
    </r>
    <r>
      <rPr>
        <b/>
        <sz val="14"/>
        <color indexed="10"/>
        <rFont val="Arial"/>
        <family val="2"/>
      </rPr>
      <t>" müssen Sie die variablen</t>
    </r>
    <r>
      <rPr>
        <b/>
        <sz val="14"/>
        <color rgb="FFFF0000"/>
        <rFont val="Arial"/>
        <family val="2"/>
      </rPr>
      <t xml:space="preserve"> Material-/Fremdleistungskosten für den geplanten Umsatz sowie die Personalkosten und alle sonstigen Fixkosten inkl. MwSt. ausschließlich für den Gewerbebetrieb planen.</t>
    </r>
    <r>
      <rPr>
        <b/>
        <sz val="14"/>
        <color indexed="10"/>
        <rFont val="Arial"/>
        <family val="2"/>
      </rPr>
      <t xml:space="preserve"> Personalkosten müssen neben den Bruttogehältern/-löhnen auch die Arbeitgeberanteile zur Sozialversicherung sowie ggf. freiwillige soz. Aufwendungen beinhalten. Die Daten werden für drei Jahre ermittelt. Eingetragen werden müssen dann auch evtl. geplante Zahlungen des Jobcenters, die monatlichen Privatentnahmen und mögliche Zinsen und Tilgungsraten. Die ausgewiesenen, kumulierten Liquiditätswerte sollten möglichst schnell ausschließlich positive Werte mit steigender Tendenz ausweisen.</t>
    </r>
  </si>
  <si>
    <r>
      <t>Zum Schluss sind die "</t>
    </r>
    <r>
      <rPr>
        <b/>
        <sz val="14"/>
        <color rgb="FF0070C0"/>
        <rFont val="Arial"/>
        <family val="2"/>
      </rPr>
      <t>Privatentnahmen</t>
    </r>
    <r>
      <rPr>
        <b/>
        <sz val="14"/>
        <color indexed="10"/>
        <rFont val="Arial"/>
        <family val="2"/>
      </rPr>
      <t xml:space="preserve">" zu ermitteln: Aus der Differenz von den privaten Aufwendungen (Miete, Lebenshaltung etc.) und evtl. anderen, nicht vorhabensbezogenen Einnahmen (Lohn/Gehalt der im Haushalt lebenden Partner, Kindergeld, etc. - </t>
    </r>
    <r>
      <rPr>
        <b/>
        <u/>
        <sz val="14"/>
        <color rgb="FFFF0000"/>
        <rFont val="Arial"/>
        <family val="2"/>
      </rPr>
      <t>diese Zahlen müssen auch in die Liquiditätsplanung übertragen werden</t>
    </r>
    <r>
      <rPr>
        <b/>
        <sz val="14"/>
        <color indexed="10"/>
        <rFont val="Arial"/>
        <family val="2"/>
      </rPr>
      <t>) ergibt sich zzgl. der Tilgungen und abzügl. evtl. Zahlungen des Jobcenters multipliziert mit der Monatszahl im Vergleich zur Rentabilität das Resultat der Tragfähigkeit Ihres Vorhabens.</t>
    </r>
  </si>
  <si>
    <t>Alle Werte OHNE Mehrwertsteuer!</t>
  </si>
  <si>
    <t>(evtl. darf keine MwSt. abgezogen werden, z.B. Kleingewerbe, Frei-</t>
  </si>
  <si>
    <t>berufler, etc. - dann ist manuelle Korrektur erforderlich)</t>
  </si>
  <si>
    <t>Alt hilft Jung - Formular FB011</t>
  </si>
  <si>
    <t>entspricht pro (Rumpf-)Jahr</t>
  </si>
  <si>
    <r>
      <rPr>
        <b/>
        <u/>
        <sz val="16"/>
        <color rgb="FFDD0806"/>
        <rFont val="Arial"/>
        <family val="2"/>
      </rPr>
      <t xml:space="preserve">Hinweis bei Bedarf für einen Bankkredit: </t>
    </r>
    <r>
      <rPr>
        <b/>
        <sz val="16"/>
        <color rgb="FFDD0806"/>
        <rFont val="Arial"/>
        <family val="2"/>
      </rPr>
      <t xml:space="preserve">                                          </t>
    </r>
    <r>
      <rPr>
        <b/>
        <sz val="16"/>
        <color indexed="16"/>
        <rFont val="Arial"/>
        <family val="2"/>
      </rPr>
      <t xml:space="preserve"> Ihre Eigenmittel bilden die Grundlage für eine solide Unternehmensfinanzierung. Sie sollten in angemessenem Umfang (mind. 15 %) eingesetzt werden, um eine möglichst krisenfeste Finanzierung zu erreichen. 
Darüber hinaus gewinnt Ihr Gründungsvorhaben insbes. im Hinblick auf ein Kreditgespräch bei der Bank an Überzeugungskraft, indem Sie - mit der Bereitschaft, eigene Mittel zu investieren - deutlich machen, dass Sie von Erfolg Ihrer Idee überzeugt sind.</t>
    </r>
  </si>
  <si>
    <t>Zeitraum:</t>
  </si>
  <si>
    <t>Ggf. Anzahl Rumpfmonate:</t>
  </si>
  <si>
    <t>3. SONSTIGES</t>
  </si>
  <si>
    <t>Achtung: Bei Rumpfgeschäftsjahr Eintragungen im korrekten Anfangsmonat beginnen!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</si>
</sst>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dddd&quot;, &quot;mmmm\ dd&quot;, &quot;yyyy"/>
    <numFmt numFmtId="165" formatCode="#,##0.00&quot; €&quot;"/>
    <numFmt numFmtId="166" formatCode="#,##0&quot; €&quot;"/>
    <numFmt numFmtId="167" formatCode="#,##0\ [$€-407];\-#,##0\ [$€-407]"/>
    <numFmt numFmtId="168" formatCode="0.0%"/>
    <numFmt numFmtId="169" formatCode="0.0"/>
    <numFmt numFmtId="170" formatCode="0.000%"/>
    <numFmt numFmtId="171" formatCode="#,##0.00\ [$€-407];\-#,##0.00\ [$€-407]"/>
    <numFmt numFmtId="172" formatCode="###\ \ ;;\-\ \ ;@\ \ \ \ "/>
    <numFmt numFmtId="173" formatCode="###\ ###\ ##0"/>
    <numFmt numFmtId="174" formatCode="_-* #,##0\ [$€-407]_-;\-* #,##0\ [$€-407]_-;_-* &quot;-&quot;??\ [$€-407]_-;_-@_-"/>
    <numFmt numFmtId="175" formatCode="#,##0.00\ &quot;€&quot;"/>
    <numFmt numFmtId="176" formatCode="#,##0\ &quot;€&quot;"/>
  </numFmts>
  <fonts count="160">
    <font>
      <sz val="10"/>
      <name val="Arial"/>
      <family val="2"/>
    </font>
    <font>
      <sz val="11"/>
      <color theme="1"/>
      <name val="Calibri"/>
      <family val="2"/>
      <scheme val="minor"/>
    </font>
    <font>
      <sz val="10"/>
      <name val="Arial"/>
      <family val="2"/>
      <charset val="1"/>
    </font>
    <font>
      <sz val="12"/>
      <color indexed="8"/>
      <name val="Arial"/>
      <family val="2"/>
      <charset val="1"/>
    </font>
    <font>
      <sz val="11"/>
      <color indexed="8"/>
      <name val="Calibri"/>
      <family val="2"/>
      <charset val="1"/>
    </font>
    <font>
      <b/>
      <sz val="11"/>
      <color indexed="10"/>
      <name val="Arial"/>
      <family val="2"/>
      <charset val="1"/>
    </font>
    <font>
      <b/>
      <sz val="10"/>
      <color indexed="10"/>
      <name val="Arial"/>
      <family val="2"/>
      <charset val="1"/>
    </font>
    <font>
      <sz val="10"/>
      <color indexed="10"/>
      <name val="Arial"/>
      <family val="2"/>
      <charset val="1"/>
    </font>
    <font>
      <sz val="16"/>
      <color indexed="8"/>
      <name val="Arial"/>
      <family val="2"/>
      <charset val="1"/>
    </font>
    <font>
      <sz val="11"/>
      <color indexed="8"/>
      <name val="Arial"/>
      <family val="2"/>
      <charset val="1"/>
    </font>
    <font>
      <b/>
      <sz val="16"/>
      <color indexed="10"/>
      <name val="Arial"/>
      <family val="2"/>
      <charset val="1"/>
    </font>
    <font>
      <b/>
      <sz val="26"/>
      <color indexed="8"/>
      <name val="Arial"/>
      <family val="2"/>
      <charset val="1"/>
    </font>
    <font>
      <b/>
      <sz val="26"/>
      <color indexed="8"/>
      <name val="Calibri"/>
      <family val="2"/>
      <charset val="1"/>
    </font>
    <font>
      <b/>
      <sz val="11"/>
      <color indexed="8"/>
      <name val="Arial"/>
      <family val="2"/>
      <charset val="1"/>
    </font>
    <font>
      <b/>
      <sz val="20"/>
      <color indexed="16"/>
      <name val="Arial"/>
      <family val="2"/>
      <charset val="1"/>
    </font>
    <font>
      <sz val="10"/>
      <name val="Arial Unicode MS"/>
      <family val="2"/>
    </font>
    <font>
      <sz val="10"/>
      <color indexed="8"/>
      <name val="Arial"/>
      <family val="2"/>
      <charset val="1"/>
    </font>
    <font>
      <sz val="26"/>
      <color indexed="8"/>
      <name val="Arial"/>
      <family val="2"/>
      <charset val="1"/>
    </font>
    <font>
      <sz val="26"/>
      <color indexed="8"/>
      <name val="Calibri"/>
      <family val="2"/>
      <charset val="1"/>
    </font>
    <font>
      <b/>
      <u/>
      <sz val="22"/>
      <color indexed="10"/>
      <name val="Arial"/>
      <family val="2"/>
      <charset val="1"/>
    </font>
    <font>
      <u/>
      <sz val="26"/>
      <color indexed="8"/>
      <name val="Arial"/>
      <family val="2"/>
      <charset val="1"/>
    </font>
    <font>
      <sz val="11"/>
      <color indexed="10"/>
      <name val="Arial"/>
      <family val="2"/>
      <charset val="1"/>
    </font>
    <font>
      <sz val="20"/>
      <color indexed="8"/>
      <name val="Arial"/>
      <family val="2"/>
      <charset val="1"/>
    </font>
    <font>
      <sz val="20"/>
      <color indexed="8"/>
      <name val="Calibri"/>
      <family val="2"/>
      <charset val="1"/>
    </font>
    <font>
      <i/>
      <sz val="26"/>
      <color indexed="8"/>
      <name val="Arial"/>
      <family val="2"/>
      <charset val="1"/>
    </font>
    <font>
      <b/>
      <sz val="12"/>
      <color indexed="16"/>
      <name val="Arial"/>
      <family val="2"/>
      <charset val="1"/>
    </font>
    <font>
      <b/>
      <sz val="12"/>
      <color indexed="8"/>
      <name val="Arial"/>
      <family val="2"/>
      <charset val="1"/>
    </font>
    <font>
      <b/>
      <sz val="11"/>
      <color indexed="16"/>
      <name val="Arial"/>
      <family val="2"/>
      <charset val="1"/>
    </font>
    <font>
      <b/>
      <i/>
      <sz val="20"/>
      <color indexed="8"/>
      <name val="Arial"/>
      <family val="2"/>
      <charset val="1"/>
    </font>
    <font>
      <b/>
      <sz val="14"/>
      <color indexed="8"/>
      <name val="Arial"/>
      <family val="2"/>
      <charset val="1"/>
    </font>
    <font>
      <b/>
      <sz val="10"/>
      <color indexed="8"/>
      <name val="Arial"/>
      <family val="2"/>
      <charset val="1"/>
    </font>
    <font>
      <i/>
      <sz val="12"/>
      <color indexed="8"/>
      <name val="Arial"/>
      <family val="2"/>
      <charset val="1"/>
    </font>
    <font>
      <sz val="12"/>
      <name val="Arial"/>
      <family val="2"/>
      <charset val="1"/>
    </font>
    <font>
      <b/>
      <i/>
      <sz val="12"/>
      <color indexed="16"/>
      <name val="Arial"/>
      <family val="2"/>
      <charset val="1"/>
    </font>
    <font>
      <i/>
      <sz val="10"/>
      <color indexed="8"/>
      <name val="Arial"/>
      <family val="2"/>
      <charset val="1"/>
    </font>
    <font>
      <i/>
      <sz val="10"/>
      <color indexed="8"/>
      <name val="Calibri"/>
      <family val="2"/>
      <charset val="1"/>
    </font>
    <font>
      <b/>
      <i/>
      <sz val="12"/>
      <color indexed="10"/>
      <name val="Arial"/>
      <family val="2"/>
      <charset val="1"/>
    </font>
    <font>
      <i/>
      <sz val="10"/>
      <name val="Arial"/>
      <family val="2"/>
      <charset val="1"/>
    </font>
    <font>
      <sz val="9"/>
      <name val="Arial"/>
      <family val="2"/>
      <charset val="1"/>
    </font>
    <font>
      <b/>
      <i/>
      <sz val="12"/>
      <color indexed="12"/>
      <name val="Arial"/>
      <family val="2"/>
      <charset val="1"/>
    </font>
    <font>
      <sz val="12"/>
      <color indexed="8"/>
      <name val="Calibri"/>
      <family val="2"/>
      <charset val="1"/>
    </font>
    <font>
      <i/>
      <sz val="14"/>
      <color indexed="8"/>
      <name val="Calibri"/>
      <family val="2"/>
      <charset val="1"/>
    </font>
    <font>
      <i/>
      <sz val="14"/>
      <color indexed="8"/>
      <name val="Arial"/>
      <family val="2"/>
      <charset val="1"/>
    </font>
    <font>
      <b/>
      <sz val="12"/>
      <color indexed="10"/>
      <name val="Arial"/>
      <family val="2"/>
      <charset val="1"/>
    </font>
    <font>
      <b/>
      <u/>
      <sz val="12"/>
      <color indexed="8"/>
      <name val="Arial"/>
      <family val="2"/>
      <charset val="1"/>
    </font>
    <font>
      <b/>
      <sz val="12"/>
      <name val="Arial"/>
      <family val="2"/>
    </font>
    <font>
      <b/>
      <sz val="10"/>
      <name val="Arial"/>
      <family val="2"/>
    </font>
    <font>
      <b/>
      <sz val="12"/>
      <color indexed="8"/>
      <name val="Calibri"/>
      <family val="2"/>
      <charset val="1"/>
    </font>
    <font>
      <b/>
      <sz val="14"/>
      <name val="Arial"/>
      <family val="2"/>
    </font>
    <font>
      <b/>
      <u/>
      <sz val="11"/>
      <color indexed="8"/>
      <name val="Arial"/>
      <family val="2"/>
      <charset val="1"/>
    </font>
    <font>
      <u/>
      <sz val="11"/>
      <color indexed="8"/>
      <name val="Arial"/>
      <family val="2"/>
      <charset val="1"/>
    </font>
    <font>
      <sz val="11"/>
      <color theme="1"/>
      <name val="Calibri"/>
      <family val="2"/>
      <scheme val="minor"/>
    </font>
    <font>
      <sz val="12"/>
      <name val="Arial"/>
      <family val="2"/>
    </font>
    <font>
      <sz val="10"/>
      <name val="Arial"/>
      <family val="2"/>
    </font>
    <font>
      <u/>
      <sz val="10"/>
      <color indexed="12"/>
      <name val="Arial"/>
      <family val="2"/>
    </font>
    <font>
      <sz val="10"/>
      <name val="MS Sans Serif"/>
      <family val="2"/>
    </font>
    <font>
      <u/>
      <sz val="12"/>
      <color indexed="8"/>
      <name val="Calibri"/>
      <family val="2"/>
      <charset val="1"/>
    </font>
    <font>
      <b/>
      <sz val="12"/>
      <color rgb="FFFF0000"/>
      <name val="Arial"/>
      <family val="2"/>
    </font>
    <font>
      <b/>
      <sz val="12"/>
      <color indexed="8"/>
      <name val="Arial"/>
      <family val="2"/>
    </font>
    <font>
      <sz val="12"/>
      <color indexed="8"/>
      <name val="Arial"/>
      <family val="2"/>
    </font>
    <font>
      <sz val="11"/>
      <color indexed="8"/>
      <name val="Arial"/>
      <family val="2"/>
    </font>
    <font>
      <sz val="8"/>
      <name val="Arial"/>
      <family val="2"/>
    </font>
    <font>
      <b/>
      <sz val="26"/>
      <color indexed="8"/>
      <name val="Arial"/>
      <family val="2"/>
    </font>
    <font>
      <b/>
      <sz val="12"/>
      <color indexed="10"/>
      <name val="Arial"/>
      <family val="2"/>
    </font>
    <font>
      <b/>
      <sz val="10"/>
      <name val="Arial Unicode MS"/>
      <family val="2"/>
    </font>
    <font>
      <b/>
      <i/>
      <sz val="12"/>
      <color indexed="8"/>
      <name val="Arial"/>
      <family val="2"/>
    </font>
    <font>
      <b/>
      <i/>
      <sz val="12"/>
      <name val="Arial"/>
      <family val="2"/>
    </font>
    <font>
      <b/>
      <sz val="14"/>
      <color indexed="8"/>
      <name val="Arial"/>
      <family val="2"/>
    </font>
    <font>
      <sz val="14"/>
      <name val="Arial"/>
      <family val="2"/>
    </font>
    <font>
      <b/>
      <sz val="14"/>
      <color rgb="FFFF0000"/>
      <name val="Arial"/>
      <family val="2"/>
    </font>
    <font>
      <b/>
      <sz val="16"/>
      <color indexed="16"/>
      <name val="Arial"/>
      <family val="2"/>
    </font>
    <font>
      <b/>
      <u/>
      <sz val="14"/>
      <color rgb="FFFF0000"/>
      <name val="Arial"/>
      <family val="2"/>
    </font>
    <font>
      <b/>
      <sz val="11"/>
      <color indexed="10"/>
      <name val="Arial"/>
      <family val="2"/>
    </font>
    <font>
      <sz val="11"/>
      <name val="Arial"/>
      <family val="2"/>
    </font>
    <font>
      <b/>
      <sz val="18"/>
      <color rgb="FFFF0000"/>
      <name val="Arial"/>
      <family val="2"/>
    </font>
    <font>
      <sz val="10"/>
      <color indexed="8"/>
      <name val="Arial"/>
      <family val="2"/>
    </font>
    <font>
      <b/>
      <sz val="10"/>
      <color indexed="10"/>
      <name val="Arial"/>
      <family val="2"/>
    </font>
    <font>
      <b/>
      <u/>
      <sz val="12"/>
      <color rgb="FFFF0000"/>
      <name val="Arial"/>
      <family val="2"/>
    </font>
    <font>
      <b/>
      <u/>
      <sz val="11"/>
      <color rgb="FFFF0000"/>
      <name val="Arial"/>
      <family val="2"/>
    </font>
    <font>
      <b/>
      <sz val="11"/>
      <color rgb="FFFF0000"/>
      <name val="Arial"/>
      <family val="2"/>
    </font>
    <font>
      <b/>
      <sz val="11"/>
      <color indexed="8"/>
      <name val="Arial"/>
      <family val="2"/>
    </font>
    <font>
      <b/>
      <sz val="14"/>
      <color indexed="10"/>
      <name val="Arial"/>
      <family val="2"/>
    </font>
    <font>
      <sz val="14"/>
      <color indexed="8"/>
      <name val="Arial"/>
      <family val="2"/>
    </font>
    <font>
      <i/>
      <sz val="18"/>
      <color indexed="8"/>
      <name val="Calibri"/>
      <family val="2"/>
      <charset val="1"/>
    </font>
    <font>
      <b/>
      <sz val="9"/>
      <name val="Arial"/>
      <family val="2"/>
    </font>
    <font>
      <i/>
      <sz val="12"/>
      <color indexed="8"/>
      <name val="Arial"/>
      <family val="2"/>
    </font>
    <font>
      <sz val="8"/>
      <color indexed="8"/>
      <name val="Arial"/>
      <family val="2"/>
    </font>
    <font>
      <b/>
      <sz val="12"/>
      <color indexed="16"/>
      <name val="Arial"/>
      <family val="2"/>
    </font>
    <font>
      <i/>
      <sz val="10"/>
      <color rgb="FF00B050"/>
      <name val="Arial"/>
      <family val="2"/>
    </font>
    <font>
      <sz val="12"/>
      <color rgb="FF00B050"/>
      <name val="Arial"/>
      <family val="2"/>
    </font>
    <font>
      <b/>
      <sz val="12"/>
      <color rgb="FF00B050"/>
      <name val="Arial"/>
      <family val="2"/>
    </font>
    <font>
      <b/>
      <sz val="9"/>
      <color rgb="FF00B050"/>
      <name val="Arial"/>
      <family val="2"/>
    </font>
    <font>
      <b/>
      <u/>
      <sz val="12"/>
      <color indexed="8"/>
      <name val="Arial"/>
      <family val="2"/>
    </font>
    <font>
      <b/>
      <u/>
      <sz val="12"/>
      <name val="Arial"/>
      <family val="2"/>
    </font>
    <font>
      <sz val="12"/>
      <color indexed="10"/>
      <name val="Arial"/>
      <family val="2"/>
    </font>
    <font>
      <sz val="12"/>
      <color indexed="63"/>
      <name val="Arial"/>
      <family val="2"/>
    </font>
    <font>
      <b/>
      <u/>
      <sz val="12"/>
      <color indexed="10"/>
      <name val="Arial"/>
      <family val="2"/>
    </font>
    <font>
      <u/>
      <sz val="12"/>
      <color indexed="12"/>
      <name val="Arial"/>
      <family val="2"/>
    </font>
    <font>
      <b/>
      <i/>
      <sz val="12"/>
      <color indexed="10"/>
      <name val="Arial"/>
      <family val="2"/>
    </font>
    <font>
      <b/>
      <u/>
      <sz val="14"/>
      <color rgb="FFDD0806"/>
      <name val="Arial"/>
      <family val="2"/>
    </font>
    <font>
      <b/>
      <i/>
      <u/>
      <sz val="12"/>
      <color rgb="FFFF0000"/>
      <name val="Arial"/>
      <family val="2"/>
    </font>
    <font>
      <b/>
      <i/>
      <sz val="12"/>
      <color rgb="FFFF0000"/>
      <name val="Arial"/>
      <family val="2"/>
    </font>
    <font>
      <sz val="12"/>
      <color rgb="FFFF0000"/>
      <name val="Arial"/>
      <family val="2"/>
    </font>
    <font>
      <b/>
      <i/>
      <sz val="10"/>
      <name val="Arial"/>
      <family val="2"/>
    </font>
    <font>
      <b/>
      <u/>
      <sz val="10"/>
      <name val="Arial"/>
      <family val="2"/>
    </font>
    <font>
      <b/>
      <sz val="10"/>
      <color rgb="FFFF0000"/>
      <name val="Arial"/>
      <family val="2"/>
    </font>
    <font>
      <b/>
      <i/>
      <sz val="14"/>
      <color indexed="10"/>
      <name val="Arial"/>
      <family val="2"/>
    </font>
    <font>
      <sz val="9"/>
      <color indexed="8"/>
      <name val="Arial"/>
      <family val="2"/>
    </font>
    <font>
      <b/>
      <sz val="16"/>
      <color rgb="FFFF0000"/>
      <name val="Arial"/>
      <family val="2"/>
    </font>
    <font>
      <b/>
      <sz val="9"/>
      <color indexed="10"/>
      <name val="Arial"/>
      <family val="2"/>
    </font>
    <font>
      <i/>
      <sz val="11"/>
      <color indexed="8"/>
      <name val="Arial"/>
      <family val="2"/>
    </font>
    <font>
      <b/>
      <i/>
      <sz val="24"/>
      <color indexed="10"/>
      <name val="Arial"/>
      <family val="2"/>
    </font>
    <font>
      <b/>
      <u/>
      <sz val="12"/>
      <color indexed="49"/>
      <name val="Arial"/>
      <family val="2"/>
    </font>
    <font>
      <i/>
      <sz val="12"/>
      <color indexed="10"/>
      <name val="Arial"/>
      <family val="2"/>
    </font>
    <font>
      <b/>
      <u/>
      <sz val="16"/>
      <color rgb="FFFF0000"/>
      <name val="Arial"/>
      <family val="2"/>
      <charset val="1"/>
    </font>
    <font>
      <b/>
      <sz val="10"/>
      <color indexed="8"/>
      <name val="Calibri"/>
      <family val="2"/>
      <charset val="1"/>
    </font>
    <font>
      <sz val="10"/>
      <color indexed="63"/>
      <name val="Arial"/>
      <family val="2"/>
    </font>
    <font>
      <b/>
      <sz val="12"/>
      <color theme="1"/>
      <name val="Arial"/>
      <family val="2"/>
    </font>
    <font>
      <b/>
      <sz val="16"/>
      <color indexed="8"/>
      <name val="Arial"/>
      <family val="2"/>
    </font>
    <font>
      <b/>
      <sz val="16"/>
      <name val="Arial"/>
      <family val="2"/>
    </font>
    <font>
      <b/>
      <sz val="16"/>
      <color indexed="10"/>
      <name val="Arial"/>
      <family val="2"/>
    </font>
    <font>
      <b/>
      <sz val="14"/>
      <color rgb="FF0070C0"/>
      <name val="Arial"/>
      <family val="2"/>
    </font>
    <font>
      <b/>
      <i/>
      <sz val="16"/>
      <color indexed="8"/>
      <name val="Arial"/>
      <family val="2"/>
    </font>
    <font>
      <b/>
      <i/>
      <u/>
      <sz val="16"/>
      <color indexed="8"/>
      <name val="Arial"/>
      <family val="2"/>
    </font>
    <font>
      <b/>
      <i/>
      <sz val="16"/>
      <color rgb="FFFF0000"/>
      <name val="Arial"/>
      <family val="2"/>
    </font>
    <font>
      <sz val="16"/>
      <color indexed="63"/>
      <name val="Arial"/>
      <family val="2"/>
      <charset val="1"/>
    </font>
    <font>
      <sz val="10"/>
      <color indexed="10"/>
      <name val="Arial"/>
      <family val="2"/>
    </font>
    <font>
      <b/>
      <sz val="22"/>
      <name val="Arial"/>
      <family val="2"/>
    </font>
    <font>
      <b/>
      <i/>
      <u/>
      <sz val="16"/>
      <name val="Arial"/>
      <family val="2"/>
    </font>
    <font>
      <b/>
      <u/>
      <sz val="14"/>
      <color rgb="FF0070C0"/>
      <name val="Arial"/>
      <family val="2"/>
    </font>
    <font>
      <b/>
      <sz val="18"/>
      <color indexed="10"/>
      <name val="Arial"/>
      <family val="2"/>
    </font>
    <font>
      <sz val="18"/>
      <color indexed="8"/>
      <name val="Arial"/>
      <family val="2"/>
    </font>
    <font>
      <sz val="16"/>
      <color indexed="8"/>
      <name val="Arial"/>
      <family val="2"/>
    </font>
    <font>
      <b/>
      <sz val="20"/>
      <color indexed="8"/>
      <name val="Arial"/>
      <family val="2"/>
    </font>
    <font>
      <b/>
      <sz val="20"/>
      <color rgb="FFFF0000"/>
      <name val="Arial"/>
      <family val="2"/>
    </font>
    <font>
      <b/>
      <u/>
      <sz val="16"/>
      <color indexed="8"/>
      <name val="Arial"/>
      <family val="2"/>
    </font>
    <font>
      <sz val="26"/>
      <color indexed="8"/>
      <name val="Arial"/>
      <family val="2"/>
    </font>
    <font>
      <i/>
      <sz val="14"/>
      <color indexed="8"/>
      <name val="Arial"/>
      <family val="2"/>
    </font>
    <font>
      <i/>
      <sz val="16"/>
      <name val="Arial"/>
      <family val="2"/>
    </font>
    <font>
      <i/>
      <sz val="16"/>
      <color indexed="8"/>
      <name val="Arial"/>
      <family val="2"/>
    </font>
    <font>
      <b/>
      <i/>
      <sz val="18"/>
      <color indexed="10"/>
      <name val="Arial"/>
      <family val="2"/>
    </font>
    <font>
      <sz val="16"/>
      <color indexed="63"/>
      <name val="Arial"/>
      <family val="2"/>
    </font>
    <font>
      <b/>
      <i/>
      <sz val="16"/>
      <color indexed="16"/>
      <name val="Arial"/>
      <family val="2"/>
    </font>
    <font>
      <b/>
      <i/>
      <sz val="16"/>
      <color indexed="10"/>
      <name val="Arial"/>
      <family val="2"/>
    </font>
    <font>
      <i/>
      <sz val="16"/>
      <color indexed="10"/>
      <name val="Arial"/>
      <family val="2"/>
    </font>
    <font>
      <b/>
      <i/>
      <sz val="14"/>
      <color indexed="16"/>
      <name val="Arial"/>
      <family val="2"/>
    </font>
    <font>
      <b/>
      <i/>
      <sz val="16"/>
      <name val="Arial"/>
      <family val="2"/>
    </font>
    <font>
      <i/>
      <sz val="14"/>
      <color indexed="10"/>
      <name val="Arial"/>
      <family val="2"/>
    </font>
    <font>
      <b/>
      <i/>
      <u/>
      <sz val="16"/>
      <color indexed="10"/>
      <name val="Arial"/>
      <family val="2"/>
    </font>
    <font>
      <i/>
      <sz val="18"/>
      <color indexed="8"/>
      <name val="Arial"/>
      <family val="2"/>
    </font>
    <font>
      <b/>
      <sz val="18"/>
      <color indexed="16"/>
      <name val="Arial"/>
      <family val="2"/>
    </font>
    <font>
      <i/>
      <sz val="26"/>
      <color indexed="8"/>
      <name val="Arial"/>
      <family val="2"/>
    </font>
    <font>
      <b/>
      <sz val="28"/>
      <color indexed="10"/>
      <name val="Arial"/>
      <family val="2"/>
    </font>
    <font>
      <b/>
      <i/>
      <u/>
      <sz val="16"/>
      <color rgb="FF000000"/>
      <name val="Arial"/>
      <family val="2"/>
    </font>
    <font>
      <b/>
      <sz val="14"/>
      <color indexed="16"/>
      <name val="Arial"/>
      <family val="2"/>
    </font>
    <font>
      <b/>
      <sz val="14"/>
      <color indexed="8"/>
      <name val="Calibri"/>
      <family val="2"/>
      <charset val="1"/>
    </font>
    <font>
      <b/>
      <u/>
      <sz val="16"/>
      <color rgb="FFDD0806"/>
      <name val="Arial"/>
      <family val="2"/>
    </font>
    <font>
      <b/>
      <sz val="16"/>
      <color rgb="FFDD0806"/>
      <name val="Arial"/>
      <family val="2"/>
    </font>
    <font>
      <b/>
      <sz val="18"/>
      <name val="Arial"/>
      <family val="2"/>
    </font>
    <font>
      <b/>
      <u/>
      <sz val="16"/>
      <name val="Arial"/>
      <family val="2"/>
    </font>
  </fonts>
  <fills count="13">
    <fill>
      <patternFill patternType="none"/>
    </fill>
    <fill>
      <patternFill patternType="gray125"/>
    </fill>
    <fill>
      <patternFill patternType="solid">
        <fgColor indexed="44"/>
        <bgColor indexed="22"/>
      </patternFill>
    </fill>
    <fill>
      <patternFill patternType="solid">
        <fgColor indexed="9"/>
        <bgColor indexed="26"/>
      </patternFill>
    </fill>
    <fill>
      <patternFill patternType="solid">
        <fgColor indexed="42"/>
        <bgColor indexed="41"/>
      </patternFill>
    </fill>
    <fill>
      <patternFill patternType="solid">
        <fgColor indexed="47"/>
        <bgColor indexed="45"/>
      </patternFill>
    </fill>
    <fill>
      <patternFill patternType="solid">
        <fgColor indexed="27"/>
        <bgColor indexed="31"/>
      </patternFill>
    </fill>
    <fill>
      <patternFill patternType="solid">
        <fgColor indexed="42"/>
        <bgColor indexed="64"/>
      </patternFill>
    </fill>
    <fill>
      <patternFill patternType="solid">
        <fgColor theme="8" tint="0.39994506668294322"/>
        <bgColor indexed="64"/>
      </patternFill>
    </fill>
    <fill>
      <patternFill patternType="solid">
        <fgColor theme="0"/>
        <bgColor indexed="22"/>
      </patternFill>
    </fill>
    <fill>
      <patternFill patternType="solid">
        <fgColor theme="0"/>
        <bgColor indexed="41"/>
      </patternFill>
    </fill>
    <fill>
      <patternFill patternType="solid">
        <fgColor theme="0"/>
        <bgColor indexed="9"/>
      </patternFill>
    </fill>
    <fill>
      <patternFill patternType="solid">
        <fgColor theme="0"/>
        <bgColor indexed="45"/>
      </patternFill>
    </fill>
  </fills>
  <borders count="240">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thin">
        <color indexed="8"/>
      </top>
      <bottom style="thin">
        <color indexed="8"/>
      </bottom>
      <diagonal/>
    </border>
    <border>
      <left style="medium">
        <color indexed="8"/>
      </left>
      <right/>
      <top/>
      <bottom/>
      <diagonal/>
    </border>
    <border>
      <left/>
      <right style="medium">
        <color indexed="8"/>
      </right>
      <top/>
      <bottom/>
      <diagonal/>
    </border>
    <border>
      <left/>
      <right/>
      <top/>
      <bottom style="thin">
        <color indexed="8"/>
      </bottom>
      <diagonal/>
    </border>
    <border>
      <left style="medium">
        <color indexed="8"/>
      </left>
      <right/>
      <top/>
      <bottom style="medium">
        <color indexed="8"/>
      </bottom>
      <diagonal/>
    </border>
    <border>
      <left style="thin">
        <color indexed="8"/>
      </left>
      <right/>
      <top/>
      <bottom/>
      <diagonal/>
    </border>
    <border>
      <left/>
      <right/>
      <top style="medium">
        <color indexed="8"/>
      </top>
      <bottom style="medium">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top style="hair">
        <color indexed="8"/>
      </top>
      <bottom style="hair">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diagonal/>
    </border>
    <border>
      <left style="hair">
        <color indexed="8"/>
      </left>
      <right/>
      <top style="thin">
        <color indexed="8"/>
      </top>
      <bottom style="double">
        <color indexed="8"/>
      </bottom>
      <diagonal/>
    </border>
    <border>
      <left style="thin">
        <color indexed="8"/>
      </left>
      <right/>
      <top style="thin">
        <color indexed="8"/>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right/>
      <top style="thin">
        <color indexed="64"/>
      </top>
      <bottom/>
      <diagonal/>
    </border>
    <border>
      <left/>
      <right/>
      <top style="medium">
        <color indexed="64"/>
      </top>
      <bottom style="medium">
        <color indexed="64"/>
      </bottom>
      <diagonal/>
    </border>
    <border>
      <left style="thin">
        <color indexed="8"/>
      </left>
      <right/>
      <top style="thin">
        <color indexed="8"/>
      </top>
      <bottom style="medium">
        <color indexed="64"/>
      </bottom>
      <diagonal/>
    </border>
    <border>
      <left style="medium">
        <color indexed="64"/>
      </left>
      <right style="medium">
        <color indexed="8"/>
      </right>
      <top style="medium">
        <color indexed="64"/>
      </top>
      <bottom style="thin">
        <color indexed="8"/>
      </bottom>
      <diagonal/>
    </border>
    <border>
      <left style="medium">
        <color indexed="64"/>
      </left>
      <right style="medium">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thin">
        <color indexed="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hair">
        <color indexed="8"/>
      </top>
      <bottom/>
      <diagonal/>
    </border>
    <border>
      <left/>
      <right style="medium">
        <color indexed="8"/>
      </right>
      <top style="medium">
        <color indexed="8"/>
      </top>
      <bottom style="medium">
        <color indexed="8"/>
      </bottom>
      <diagonal/>
    </border>
    <border>
      <left style="medium">
        <color indexed="64"/>
      </left>
      <right/>
      <top/>
      <bottom style="thin">
        <color indexed="64"/>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style="medium">
        <color indexed="8"/>
      </top>
      <bottom style="hair">
        <color indexed="8"/>
      </bottom>
      <diagonal/>
    </border>
    <border>
      <left style="hair">
        <color indexed="8"/>
      </left>
      <right/>
      <top style="medium">
        <color indexed="8"/>
      </top>
      <bottom style="hair">
        <color indexed="8"/>
      </bottom>
      <diagonal/>
    </border>
    <border>
      <left style="hair">
        <color indexed="8"/>
      </left>
      <right style="medium">
        <color indexed="8"/>
      </right>
      <top style="medium">
        <color indexed="8"/>
      </top>
      <bottom style="hair">
        <color indexed="8"/>
      </bottom>
      <diagonal/>
    </border>
    <border>
      <left style="medium">
        <color indexed="8"/>
      </left>
      <right/>
      <top style="hair">
        <color indexed="8"/>
      </top>
      <bottom style="medium">
        <color indexed="8"/>
      </bottom>
      <diagonal/>
    </border>
    <border>
      <left style="hair">
        <color indexed="8"/>
      </left>
      <right/>
      <top style="hair">
        <color indexed="8"/>
      </top>
      <bottom style="medium">
        <color indexed="8"/>
      </bottom>
      <diagonal/>
    </border>
    <border>
      <left style="hair">
        <color indexed="8"/>
      </left>
      <right style="medium">
        <color indexed="8"/>
      </right>
      <top style="hair">
        <color indexed="8"/>
      </top>
      <bottom style="medium">
        <color indexed="8"/>
      </bottom>
      <diagonal/>
    </border>
    <border>
      <left/>
      <right style="medium">
        <color indexed="8"/>
      </right>
      <top style="medium">
        <color indexed="8"/>
      </top>
      <bottom/>
      <diagonal/>
    </border>
    <border>
      <left style="medium">
        <color indexed="64"/>
      </left>
      <right style="medium">
        <color indexed="64"/>
      </right>
      <top/>
      <bottom/>
      <diagonal/>
    </border>
    <border>
      <left style="thin">
        <color indexed="64"/>
      </left>
      <right/>
      <top style="medium">
        <color auto="1"/>
      </top>
      <bottom style="medium">
        <color auto="1"/>
      </bottom>
      <diagonal/>
    </border>
    <border>
      <left style="thin">
        <color indexed="64"/>
      </left>
      <right/>
      <top/>
      <bottom/>
      <diagonal/>
    </border>
    <border>
      <left style="thin">
        <color indexed="64"/>
      </left>
      <right/>
      <top style="hair">
        <color indexed="8"/>
      </top>
      <bottom style="hair">
        <color indexed="8"/>
      </bottom>
      <diagonal/>
    </border>
    <border>
      <left style="thin">
        <color indexed="64"/>
      </left>
      <right/>
      <top style="medium">
        <color indexed="8"/>
      </top>
      <bottom style="hair">
        <color indexed="8"/>
      </bottom>
      <diagonal/>
    </border>
    <border>
      <left style="thin">
        <color indexed="64"/>
      </left>
      <right/>
      <top style="hair">
        <color indexed="8"/>
      </top>
      <bottom style="medium">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style="medium">
        <color indexed="64"/>
      </right>
      <top/>
      <bottom style="medium">
        <color indexed="8"/>
      </bottom>
      <diagonal/>
    </border>
    <border>
      <left style="medium">
        <color indexed="8"/>
      </left>
      <right style="medium">
        <color indexed="64"/>
      </right>
      <top/>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medium">
        <color indexed="8"/>
      </left>
      <right/>
      <top style="medium">
        <color indexed="8"/>
      </top>
      <bottom style="thin">
        <color indexed="8"/>
      </bottom>
      <diagonal/>
    </border>
    <border>
      <left style="medium">
        <color indexed="64"/>
      </left>
      <right style="medium">
        <color indexed="8"/>
      </right>
      <top style="medium">
        <color indexed="64"/>
      </top>
      <bottom style="medium">
        <color indexed="8"/>
      </bottom>
      <diagonal/>
    </border>
    <border>
      <left style="medium">
        <color indexed="8"/>
      </left>
      <right/>
      <top style="medium">
        <color indexed="8"/>
      </top>
      <bottom style="thin">
        <color indexed="8"/>
      </bottom>
      <diagonal/>
    </border>
    <border>
      <left style="medium">
        <color auto="1"/>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top style="medium">
        <color auto="1"/>
      </top>
      <bottom style="medium">
        <color auto="1"/>
      </bottom>
      <diagonal/>
    </border>
    <border>
      <left style="thin">
        <color indexed="8"/>
      </left>
      <right style="medium">
        <color indexed="64"/>
      </right>
      <top style="medium">
        <color indexed="8"/>
      </top>
      <bottom style="thin">
        <color indexed="8"/>
      </bottom>
      <diagonal/>
    </border>
    <border>
      <left/>
      <right style="medium">
        <color indexed="64"/>
      </right>
      <top style="medium">
        <color indexed="8"/>
      </top>
      <bottom style="medium">
        <color indexed="8"/>
      </bottom>
      <diagonal/>
    </border>
    <border>
      <left/>
      <right style="hair">
        <color indexed="8"/>
      </right>
      <top style="hair">
        <color indexed="8"/>
      </top>
      <bottom style="hair">
        <color indexed="8"/>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indexed="8"/>
      </right>
      <top style="medium">
        <color auto="1"/>
      </top>
      <bottom style="medium">
        <color auto="1"/>
      </bottom>
      <diagonal/>
    </border>
    <border>
      <left style="medium">
        <color indexed="64"/>
      </left>
      <right style="medium">
        <color indexed="64"/>
      </right>
      <top/>
      <bottom style="thin">
        <color indexed="64"/>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medium">
        <color indexed="8"/>
      </left>
      <right/>
      <top style="thin">
        <color indexed="64"/>
      </top>
      <bottom/>
      <diagonal/>
    </border>
    <border>
      <left/>
      <right/>
      <top style="thin">
        <color indexed="64"/>
      </top>
      <bottom/>
      <diagonal/>
    </border>
    <border>
      <left/>
      <right style="medium">
        <color indexed="8"/>
      </right>
      <top style="thin">
        <color indexed="64"/>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style="medium">
        <color indexed="64"/>
      </right>
      <top style="thin">
        <color indexed="8"/>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style="thin">
        <color indexed="8"/>
      </bottom>
      <diagonal/>
    </border>
    <border>
      <left/>
      <right/>
      <top style="medium">
        <color indexed="64"/>
      </top>
      <bottom style="medium">
        <color indexed="8"/>
      </bottom>
      <diagonal/>
    </border>
    <border>
      <left style="medium">
        <color indexed="64"/>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medium">
        <color indexed="64"/>
      </left>
      <right style="thin">
        <color indexed="8"/>
      </right>
      <top style="thin">
        <color indexed="64"/>
      </top>
      <bottom style="medium">
        <color indexed="64"/>
      </bottom>
      <diagonal/>
    </border>
    <border>
      <left/>
      <right/>
      <top style="thin">
        <color auto="1"/>
      </top>
      <bottom style="thin">
        <color auto="1"/>
      </bottom>
      <diagonal/>
    </border>
    <border>
      <left/>
      <right/>
      <top style="thin">
        <color indexed="8"/>
      </top>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right style="thin">
        <color indexed="8"/>
      </right>
      <top style="medium">
        <color indexed="64"/>
      </top>
      <bottom style="medium">
        <color indexed="64"/>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diagonal/>
    </border>
    <border>
      <left/>
      <right/>
      <top style="thin">
        <color indexed="8"/>
      </top>
      <bottom/>
      <diagonal/>
    </border>
    <border>
      <left style="medium">
        <color indexed="64"/>
      </left>
      <right/>
      <top/>
      <bottom style="thin">
        <color indexed="8"/>
      </bottom>
      <diagonal/>
    </border>
    <border>
      <left/>
      <right/>
      <top/>
      <bottom style="thin">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medium">
        <color indexed="64"/>
      </left>
      <right style="thin">
        <color indexed="8"/>
      </right>
      <top style="medium">
        <color indexed="64"/>
      </top>
      <bottom style="medium">
        <color indexed="64"/>
      </bottom>
      <diagonal/>
    </border>
    <border>
      <left/>
      <right style="medium">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double">
        <color indexed="64"/>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64"/>
      </left>
      <right/>
      <top style="medium">
        <color indexed="64"/>
      </top>
      <bottom style="thin">
        <color indexed="64"/>
      </bottom>
      <diagonal/>
    </border>
    <border>
      <left style="medium">
        <color indexed="8"/>
      </left>
      <right/>
      <top style="medium">
        <color indexed="8"/>
      </top>
      <bottom/>
      <diagonal/>
    </border>
    <border>
      <left/>
      <right style="thin">
        <color indexed="8"/>
      </right>
      <top style="medium">
        <color indexed="8"/>
      </top>
      <bottom/>
      <diagonal/>
    </border>
    <border>
      <left style="medium">
        <color indexed="8"/>
      </left>
      <right/>
      <top style="thin">
        <color indexed="8"/>
      </top>
      <bottom style="medium">
        <color indexed="64"/>
      </bottom>
      <diagonal/>
    </border>
    <border>
      <left/>
      <right style="thin">
        <color indexed="64"/>
      </right>
      <top style="thin">
        <color indexed="8"/>
      </top>
      <bottom style="medium">
        <color indexed="64"/>
      </bottom>
      <diagonal/>
    </border>
    <border>
      <left/>
      <right style="thin">
        <color indexed="8"/>
      </right>
      <top/>
      <bottom style="medium">
        <color indexed="8"/>
      </bottom>
      <diagonal/>
    </border>
    <border>
      <left/>
      <right style="thin">
        <color indexed="64"/>
      </right>
      <top/>
      <bottom style="medium">
        <color indexed="64"/>
      </bottom>
      <diagonal/>
    </border>
    <border>
      <left style="medium">
        <color indexed="8"/>
      </left>
      <right style="medium">
        <color indexed="64"/>
      </right>
      <top/>
      <bottom style="medium">
        <color indexed="64"/>
      </bottom>
      <diagonal/>
    </border>
    <border>
      <left style="thin">
        <color indexed="64"/>
      </left>
      <right style="medium">
        <color indexed="64"/>
      </right>
      <top style="thin">
        <color indexed="8"/>
      </top>
      <bottom style="medium">
        <color indexed="8"/>
      </bottom>
      <diagonal/>
    </border>
    <border>
      <left style="thin">
        <color indexed="64"/>
      </left>
      <right style="medium">
        <color indexed="64"/>
      </right>
      <top style="thin">
        <color indexed="8"/>
      </top>
      <bottom style="thin">
        <color indexed="8"/>
      </bottom>
      <diagonal/>
    </border>
    <border>
      <left style="medium">
        <color indexed="8"/>
      </left>
      <right style="thin">
        <color indexed="64"/>
      </right>
      <top style="thin">
        <color indexed="8"/>
      </top>
      <bottom style="medium">
        <color indexed="64"/>
      </bottom>
      <diagonal/>
    </border>
    <border>
      <left style="thin">
        <color indexed="64"/>
      </left>
      <right style="medium">
        <color indexed="8"/>
      </right>
      <top style="medium">
        <color indexed="8"/>
      </top>
      <bottom style="medium">
        <color indexed="8"/>
      </bottom>
      <diagonal/>
    </border>
    <border>
      <left/>
      <right style="thin">
        <color indexed="64"/>
      </right>
      <top style="medium">
        <color indexed="8"/>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right style="medium">
        <color indexed="8"/>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auto="1"/>
      </top>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right/>
      <top style="double">
        <color indexed="64"/>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diagonal/>
    </border>
    <border>
      <left style="thin">
        <color indexed="64"/>
      </left>
      <right style="medium">
        <color indexed="64"/>
      </right>
      <top style="thin">
        <color indexed="64"/>
      </top>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style="medium">
        <color indexed="8"/>
      </left>
      <right/>
      <top style="thin">
        <color indexed="8"/>
      </top>
      <bottom/>
      <diagonal/>
    </border>
    <border>
      <left style="thin">
        <color indexed="64"/>
      </left>
      <right style="medium">
        <color indexed="64"/>
      </right>
      <top style="thin">
        <color indexed="8"/>
      </top>
      <bottom/>
      <diagonal/>
    </border>
    <border>
      <left style="medium">
        <color indexed="64"/>
      </left>
      <right style="medium">
        <color indexed="8"/>
      </right>
      <top style="thin">
        <color indexed="8"/>
      </top>
      <bottom/>
      <diagonal/>
    </border>
  </borders>
  <cellStyleXfs count="17">
    <xf numFmtId="0" fontId="0" fillId="0" borderId="0"/>
    <xf numFmtId="0" fontId="2" fillId="0" borderId="0"/>
    <xf numFmtId="0" fontId="4" fillId="0" borderId="0"/>
    <xf numFmtId="0" fontId="4" fillId="0" borderId="0"/>
    <xf numFmtId="0" fontId="2" fillId="0" borderId="0"/>
    <xf numFmtId="0" fontId="2"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 fillId="0" borderId="0"/>
    <xf numFmtId="0" fontId="2" fillId="0" borderId="0"/>
    <xf numFmtId="0" fontId="51" fillId="0" borderId="0"/>
    <xf numFmtId="9" fontId="51"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xf numFmtId="0" fontId="1" fillId="0" borderId="0"/>
    <xf numFmtId="9" fontId="1" fillId="0" borderId="0" applyFont="0" applyFill="0" applyBorder="0" applyAlignment="0" applyProtection="0"/>
  </cellStyleXfs>
  <cellXfs count="863">
    <xf numFmtId="0" fontId="0" fillId="0" borderId="0" xfId="0"/>
    <xf numFmtId="0" fontId="2" fillId="0" borderId="0" xfId="4"/>
    <xf numFmtId="0" fontId="3" fillId="0" borderId="0" xfId="3" applyFont="1"/>
    <xf numFmtId="0" fontId="4" fillId="0" borderId="0" xfId="3"/>
    <xf numFmtId="0" fontId="7" fillId="0" borderId="0" xfId="4" applyFont="1"/>
    <xf numFmtId="0" fontId="8" fillId="0" borderId="0" xfId="3" applyFont="1"/>
    <xf numFmtId="0" fontId="9" fillId="0" borderId="0" xfId="3" applyFont="1"/>
    <xf numFmtId="0" fontId="17" fillId="0" borderId="0" xfId="3" applyFont="1"/>
    <xf numFmtId="0" fontId="12" fillId="0" borderId="0" xfId="3" applyFont="1"/>
    <xf numFmtId="0" fontId="20" fillId="0" borderId="0" xfId="3" applyFont="1"/>
    <xf numFmtId="0" fontId="19" fillId="0" borderId="0" xfId="3" applyFont="1"/>
    <xf numFmtId="0" fontId="21" fillId="0" borderId="0" xfId="3" applyFont="1"/>
    <xf numFmtId="0" fontId="22" fillId="0" borderId="0" xfId="3" applyFont="1"/>
    <xf numFmtId="10" fontId="23" fillId="0" borderId="0" xfId="7" applyNumberFormat="1" applyFont="1" applyFill="1" applyBorder="1" applyAlignment="1" applyProtection="1"/>
    <xf numFmtId="0" fontId="25" fillId="0" borderId="17" xfId="3" applyFont="1" applyBorder="1"/>
    <xf numFmtId="0" fontId="26" fillId="0" borderId="1" xfId="3" applyFont="1" applyBorder="1"/>
    <xf numFmtId="0" fontId="32" fillId="0" borderId="0" xfId="1" applyFont="1"/>
    <xf numFmtId="0" fontId="39" fillId="0" borderId="1" xfId="3" applyFont="1" applyBorder="1" applyAlignment="1">
      <alignment horizontal="center"/>
    </xf>
    <xf numFmtId="167" fontId="3" fillId="0" borderId="1" xfId="3" applyNumberFormat="1" applyFont="1" applyBorder="1"/>
    <xf numFmtId="0" fontId="26" fillId="0" borderId="0" xfId="3" applyFont="1"/>
    <xf numFmtId="0" fontId="40" fillId="0" borderId="0" xfId="3" applyFont="1"/>
    <xf numFmtId="0" fontId="41" fillId="0" borderId="0" xfId="3" applyFont="1"/>
    <xf numFmtId="0" fontId="42" fillId="0" borderId="0" xfId="3" applyFont="1"/>
    <xf numFmtId="0" fontId="42" fillId="0" borderId="0" xfId="3" applyFont="1" applyAlignment="1">
      <alignment horizontal="right"/>
    </xf>
    <xf numFmtId="0" fontId="26" fillId="0" borderId="0" xfId="3" applyFont="1" applyBorder="1"/>
    <xf numFmtId="0" fontId="3" fillId="0" borderId="0" xfId="3" applyFont="1" applyBorder="1"/>
    <xf numFmtId="0" fontId="26" fillId="0" borderId="17" xfId="3" applyFont="1" applyBorder="1"/>
    <xf numFmtId="0" fontId="26" fillId="0" borderId="22" xfId="3" applyFont="1" applyBorder="1" applyAlignment="1">
      <alignment horizontal="right"/>
    </xf>
    <xf numFmtId="1" fontId="5" fillId="0" borderId="0" xfId="3" applyNumberFormat="1" applyFont="1"/>
    <xf numFmtId="0" fontId="26" fillId="0" borderId="26" xfId="3" applyFont="1" applyBorder="1"/>
    <xf numFmtId="1" fontId="25" fillId="2" borderId="17" xfId="3" applyNumberFormat="1" applyFont="1" applyFill="1" applyBorder="1" applyProtection="1">
      <protection locked="0"/>
    </xf>
    <xf numFmtId="0" fontId="14" fillId="0" borderId="0" xfId="3" applyFont="1"/>
    <xf numFmtId="10" fontId="9" fillId="0" borderId="0" xfId="3" applyNumberFormat="1" applyFont="1" applyBorder="1"/>
    <xf numFmtId="0" fontId="9" fillId="0" borderId="34" xfId="3" applyFont="1" applyBorder="1"/>
    <xf numFmtId="167" fontId="3" fillId="0" borderId="20" xfId="3" applyNumberFormat="1" applyFont="1" applyBorder="1"/>
    <xf numFmtId="167" fontId="3" fillId="0" borderId="36" xfId="3" applyNumberFormat="1" applyFont="1" applyBorder="1"/>
    <xf numFmtId="0" fontId="39" fillId="0" borderId="17" xfId="3" applyFont="1" applyBorder="1" applyAlignment="1">
      <alignment horizontal="center"/>
    </xf>
    <xf numFmtId="171" fontId="9" fillId="0" borderId="33" xfId="3" applyNumberFormat="1" applyFont="1" applyBorder="1"/>
    <xf numFmtId="171" fontId="9" fillId="0" borderId="0" xfId="3" applyNumberFormat="1" applyFont="1" applyBorder="1"/>
    <xf numFmtId="10" fontId="13" fillId="0" borderId="30" xfId="3" applyNumberFormat="1" applyFont="1" applyBorder="1"/>
    <xf numFmtId="171" fontId="13" fillId="0" borderId="35" xfId="3" applyNumberFormat="1" applyFont="1" applyBorder="1"/>
    <xf numFmtId="0" fontId="0" fillId="0" borderId="0" xfId="0"/>
    <xf numFmtId="0" fontId="4" fillId="0" borderId="0" xfId="3"/>
    <xf numFmtId="0" fontId="9" fillId="0" borderId="0" xfId="3" applyFont="1"/>
    <xf numFmtId="0" fontId="24" fillId="0" borderId="0" xfId="3" applyFont="1"/>
    <xf numFmtId="0" fontId="32" fillId="0" borderId="0" xfId="1" applyFont="1" applyBorder="1"/>
    <xf numFmtId="0" fontId="0" fillId="0" borderId="0" xfId="0" applyBorder="1"/>
    <xf numFmtId="0" fontId="26" fillId="0" borderId="32" xfId="3" applyFont="1" applyBorder="1"/>
    <xf numFmtId="0" fontId="13" fillId="0" borderId="30" xfId="3" applyFont="1" applyBorder="1" applyAlignment="1">
      <alignment horizontal="right"/>
    </xf>
    <xf numFmtId="0" fontId="49" fillId="0" borderId="0" xfId="3" applyFont="1" applyBorder="1" applyAlignment="1">
      <alignment horizontal="center"/>
    </xf>
    <xf numFmtId="0" fontId="50" fillId="0" borderId="0" xfId="3" applyFont="1" applyBorder="1"/>
    <xf numFmtId="0" fontId="49" fillId="0" borderId="33" xfId="3" applyFont="1" applyBorder="1" applyAlignment="1">
      <alignment horizontal="center"/>
    </xf>
    <xf numFmtId="167" fontId="3" fillId="0" borderId="17" xfId="3" applyNumberFormat="1" applyFont="1" applyBorder="1"/>
    <xf numFmtId="167" fontId="3" fillId="0" borderId="45" xfId="3" applyNumberFormat="1" applyFont="1" applyBorder="1"/>
    <xf numFmtId="167" fontId="3" fillId="0" borderId="23" xfId="3" applyNumberFormat="1" applyFont="1" applyBorder="1"/>
    <xf numFmtId="0" fontId="53" fillId="0" borderId="0" xfId="14" applyFont="1"/>
    <xf numFmtId="0" fontId="53" fillId="0" borderId="0" xfId="14" applyFont="1" applyAlignment="1">
      <alignment horizontal="left"/>
    </xf>
    <xf numFmtId="172" fontId="53" fillId="0" borderId="0" xfId="14" applyNumberFormat="1" applyFont="1" applyAlignment="1">
      <alignment horizontal="right" indent="1"/>
    </xf>
    <xf numFmtId="172" fontId="53" fillId="7" borderId="52" xfId="14" applyNumberFormat="1" applyFont="1" applyFill="1" applyBorder="1" applyAlignment="1">
      <alignment horizontal="center" vertical="center" wrapText="1"/>
    </xf>
    <xf numFmtId="0" fontId="53" fillId="0" borderId="0" xfId="14" applyFont="1" applyAlignment="1">
      <alignment horizontal="center"/>
    </xf>
    <xf numFmtId="0" fontId="53" fillId="0" borderId="0" xfId="14" applyFont="1" applyAlignment="1">
      <alignment horizontal="center" vertical="center"/>
    </xf>
    <xf numFmtId="0" fontId="53" fillId="0" borderId="0" xfId="14" applyFont="1" applyAlignment="1">
      <alignment horizontal="left" vertical="center" indent="1"/>
    </xf>
    <xf numFmtId="0" fontId="46" fillId="0" borderId="0" xfId="0" applyFont="1" applyAlignment="1">
      <alignment horizontal="left"/>
    </xf>
    <xf numFmtId="173" fontId="46" fillId="0" borderId="0" xfId="0" applyNumberFormat="1" applyFont="1" applyAlignment="1">
      <alignment horizontal="right" indent="1"/>
    </xf>
    <xf numFmtId="172" fontId="53" fillId="0" borderId="0" xfId="14" applyNumberFormat="1" applyFont="1" applyAlignment="1">
      <alignment horizontal="right" vertical="center" wrapText="1" indent="1"/>
    </xf>
    <xf numFmtId="0" fontId="46" fillId="0" borderId="0" xfId="14" applyFont="1"/>
    <xf numFmtId="0" fontId="46" fillId="0" borderId="0" xfId="14" applyFont="1" applyAlignment="1">
      <alignment horizontal="left" indent="1"/>
    </xf>
    <xf numFmtId="172" fontId="46" fillId="0" borderId="0" xfId="14" applyNumberFormat="1" applyFont="1"/>
    <xf numFmtId="0" fontId="46" fillId="0" borderId="0" xfId="0" applyFont="1" applyAlignment="1">
      <alignment horizontal="center"/>
    </xf>
    <xf numFmtId="0" fontId="53" fillId="0" borderId="0" xfId="0" applyFont="1" applyAlignment="1">
      <alignment horizontal="center"/>
    </xf>
    <xf numFmtId="0" fontId="53" fillId="0" borderId="0" xfId="0" applyFont="1" applyAlignment="1">
      <alignment horizontal="left" indent="1"/>
    </xf>
    <xf numFmtId="0" fontId="53" fillId="0" borderId="0" xfId="0" applyFont="1" applyAlignment="1">
      <alignment horizontal="left"/>
    </xf>
    <xf numFmtId="173" fontId="53" fillId="0" borderId="0" xfId="0" applyNumberFormat="1" applyFont="1" applyAlignment="1">
      <alignment horizontal="right" indent="1"/>
    </xf>
    <xf numFmtId="0" fontId="53" fillId="0" borderId="0" xfId="14" applyFont="1" applyAlignment="1">
      <alignment horizontal="left" indent="1"/>
    </xf>
    <xf numFmtId="172" fontId="53" fillId="7" borderId="49" xfId="14" applyNumberFormat="1" applyFont="1" applyFill="1" applyBorder="1" applyAlignment="1">
      <alignment vertical="center"/>
    </xf>
    <xf numFmtId="172" fontId="53" fillId="7" borderId="50" xfId="14" applyNumberFormat="1" applyFont="1" applyFill="1" applyBorder="1" applyAlignment="1">
      <alignment vertical="center"/>
    </xf>
    <xf numFmtId="172" fontId="53" fillId="7" borderId="51" xfId="14" applyNumberFormat="1" applyFont="1" applyFill="1" applyBorder="1" applyAlignment="1">
      <alignment vertical="center"/>
    </xf>
    <xf numFmtId="0" fontId="46" fillId="0" borderId="0" xfId="14" applyFont="1" applyAlignment="1">
      <alignment wrapText="1"/>
    </xf>
    <xf numFmtId="0" fontId="53" fillId="0" borderId="0" xfId="14" applyFont="1" applyAlignment="1"/>
    <xf numFmtId="0" fontId="53" fillId="7" borderId="48" xfId="14" applyFont="1" applyFill="1" applyBorder="1" applyAlignment="1">
      <alignment vertical="center" wrapText="1"/>
    </xf>
    <xf numFmtId="0" fontId="53" fillId="7" borderId="52" xfId="14" applyFont="1" applyFill="1" applyBorder="1" applyAlignment="1">
      <alignment vertical="center" wrapText="1"/>
    </xf>
    <xf numFmtId="0" fontId="26" fillId="0" borderId="0" xfId="3" applyFont="1" applyAlignment="1"/>
    <xf numFmtId="0" fontId="47" fillId="0" borderId="0" xfId="3" applyFont="1" applyAlignment="1"/>
    <xf numFmtId="0" fontId="47" fillId="0" borderId="0" xfId="3" applyFont="1"/>
    <xf numFmtId="0" fontId="26" fillId="0" borderId="0" xfId="3" applyFont="1" applyAlignment="1">
      <alignment horizontal="left" indent="2"/>
    </xf>
    <xf numFmtId="0" fontId="47" fillId="0" borderId="0" xfId="3" applyFont="1" applyAlignment="1">
      <alignment horizontal="left" indent="2"/>
    </xf>
    <xf numFmtId="0" fontId="26" fillId="0" borderId="0" xfId="3" applyNumberFormat="1" applyFont="1" applyAlignment="1">
      <alignment horizontal="left"/>
    </xf>
    <xf numFmtId="0" fontId="47" fillId="0" borderId="0" xfId="3" applyNumberFormat="1" applyFont="1" applyAlignment="1">
      <alignment horizontal="left"/>
    </xf>
    <xf numFmtId="0" fontId="26" fillId="0" borderId="0" xfId="3" applyNumberFormat="1" applyFont="1"/>
    <xf numFmtId="0" fontId="47" fillId="0" borderId="0" xfId="3" applyNumberFormat="1" applyFont="1"/>
    <xf numFmtId="0" fontId="56" fillId="0" borderId="0" xfId="3" applyFont="1"/>
    <xf numFmtId="166" fontId="58" fillId="0" borderId="30" xfId="3" applyNumberFormat="1" applyFont="1" applyBorder="1" applyProtection="1"/>
    <xf numFmtId="165" fontId="26" fillId="0" borderId="9" xfId="5" applyNumberFormat="1" applyFont="1" applyBorder="1" applyAlignment="1" applyProtection="1">
      <alignment horizontal="center"/>
    </xf>
    <xf numFmtId="1" fontId="33" fillId="9" borderId="9" xfId="3" applyNumberFormat="1" applyFont="1" applyFill="1" applyBorder="1" applyAlignment="1" applyProtection="1">
      <alignment horizontal="center"/>
    </xf>
    <xf numFmtId="1" fontId="26" fillId="0" borderId="9" xfId="5" applyNumberFormat="1" applyFont="1" applyBorder="1" applyAlignment="1" applyProtection="1">
      <alignment horizontal="center"/>
    </xf>
    <xf numFmtId="10" fontId="33" fillId="9" borderId="9" xfId="3" applyNumberFormat="1" applyFont="1" applyFill="1" applyBorder="1" applyAlignment="1" applyProtection="1">
      <alignment horizontal="center"/>
    </xf>
    <xf numFmtId="1" fontId="26" fillId="0" borderId="0" xfId="5" applyNumberFormat="1" applyFont="1" applyBorder="1" applyAlignment="1" applyProtection="1">
      <alignment horizontal="center"/>
    </xf>
    <xf numFmtId="1" fontId="33" fillId="9" borderId="0" xfId="3" applyNumberFormat="1" applyFont="1" applyFill="1" applyBorder="1" applyAlignment="1" applyProtection="1">
      <alignment horizontal="center"/>
    </xf>
    <xf numFmtId="1" fontId="64" fillId="9" borderId="9" xfId="7" applyNumberFormat="1" applyFont="1" applyFill="1" applyBorder="1" applyAlignment="1" applyProtection="1">
      <alignment horizontal="center"/>
    </xf>
    <xf numFmtId="3" fontId="26" fillId="0" borderId="9" xfId="5" applyNumberFormat="1" applyFont="1" applyBorder="1" applyAlignment="1" applyProtection="1">
      <alignment horizontal="center"/>
    </xf>
    <xf numFmtId="0" fontId="2" fillId="0" borderId="0" xfId="5" applyProtection="1"/>
    <xf numFmtId="0" fontId="28" fillId="0" borderId="0" xfId="5" applyFont="1" applyProtection="1"/>
    <xf numFmtId="0" fontId="3" fillId="0" borderId="0" xfId="5" applyFont="1" applyProtection="1"/>
    <xf numFmtId="0" fontId="29" fillId="0" borderId="0" xfId="5" applyFont="1" applyProtection="1"/>
    <xf numFmtId="0" fontId="2" fillId="0" borderId="0" xfId="5" applyFont="1" applyProtection="1"/>
    <xf numFmtId="0" fontId="16" fillId="0" borderId="0" xfId="5" applyFont="1" applyProtection="1"/>
    <xf numFmtId="0" fontId="16" fillId="0" borderId="0" xfId="5" applyFont="1" applyBorder="1" applyProtection="1"/>
    <xf numFmtId="0" fontId="30" fillId="0" borderId="0" xfId="5" applyFont="1" applyBorder="1" applyProtection="1"/>
    <xf numFmtId="0" fontId="25" fillId="0" borderId="7" xfId="3" applyFont="1" applyBorder="1" applyProtection="1"/>
    <xf numFmtId="0" fontId="16" fillId="0" borderId="16" xfId="5" applyFont="1" applyBorder="1" applyProtection="1"/>
    <xf numFmtId="0" fontId="16" fillId="0" borderId="8" xfId="5" applyFont="1" applyBorder="1" applyProtection="1"/>
    <xf numFmtId="0" fontId="31" fillId="0" borderId="0" xfId="3" applyFont="1" applyBorder="1" applyProtection="1"/>
    <xf numFmtId="0" fontId="32" fillId="0" borderId="0" xfId="5" applyFont="1" applyProtection="1"/>
    <xf numFmtId="0" fontId="34" fillId="0" borderId="0" xfId="3" applyFont="1" applyBorder="1" applyProtection="1"/>
    <xf numFmtId="0" fontId="35" fillId="0" borderId="0" xfId="3" applyFont="1" applyBorder="1" applyProtection="1"/>
    <xf numFmtId="0" fontId="31" fillId="0" borderId="0" xfId="3" applyFont="1" applyBorder="1" applyAlignment="1" applyProtection="1">
      <alignment horizontal="left"/>
    </xf>
    <xf numFmtId="0" fontId="36" fillId="0" borderId="0" xfId="3" applyFont="1" applyBorder="1" applyProtection="1"/>
    <xf numFmtId="0" fontId="34" fillId="0" borderId="0" xfId="3" applyFont="1" applyBorder="1" applyAlignment="1" applyProtection="1">
      <alignment horizontal="left"/>
    </xf>
    <xf numFmtId="0" fontId="58" fillId="0" borderId="58" xfId="5" applyFont="1" applyBorder="1" applyAlignment="1" applyProtection="1">
      <alignment horizontal="center"/>
    </xf>
    <xf numFmtId="3" fontId="63" fillId="0" borderId="59" xfId="5" applyNumberFormat="1" applyFont="1" applyBorder="1" applyAlignment="1" applyProtection="1">
      <alignment horizontal="left"/>
    </xf>
    <xf numFmtId="0" fontId="65" fillId="0" borderId="58" xfId="5" applyFont="1" applyBorder="1" applyAlignment="1" applyProtection="1">
      <alignment horizontal="center"/>
    </xf>
    <xf numFmtId="3" fontId="36" fillId="0" borderId="59" xfId="5" applyNumberFormat="1" applyFont="1" applyBorder="1" applyAlignment="1" applyProtection="1">
      <alignment horizontal="center"/>
    </xf>
    <xf numFmtId="0" fontId="37" fillId="4" borderId="21" xfId="3" applyFont="1" applyFill="1" applyBorder="1" applyProtection="1"/>
    <xf numFmtId="165" fontId="37" fillId="4" borderId="21" xfId="3" applyNumberFormat="1" applyFont="1" applyFill="1" applyBorder="1" applyAlignment="1" applyProtection="1">
      <alignment horizontal="right"/>
    </xf>
    <xf numFmtId="0" fontId="27" fillId="0" borderId="15" xfId="3" applyFont="1" applyBorder="1" applyAlignment="1" applyProtection="1">
      <alignment horizontal="center"/>
    </xf>
    <xf numFmtId="0" fontId="37" fillId="4" borderId="60" xfId="3" applyFont="1" applyFill="1" applyBorder="1" applyProtection="1"/>
    <xf numFmtId="0" fontId="37" fillId="4" borderId="0" xfId="3" applyFont="1" applyFill="1" applyBorder="1" applyProtection="1"/>
    <xf numFmtId="0" fontId="66" fillId="4" borderId="65" xfId="3" applyFont="1" applyFill="1" applyBorder="1" applyProtection="1"/>
    <xf numFmtId="165" fontId="37" fillId="4" borderId="66" xfId="3" applyNumberFormat="1" applyFont="1" applyFill="1" applyBorder="1" applyAlignment="1" applyProtection="1">
      <alignment horizontal="right"/>
    </xf>
    <xf numFmtId="165" fontId="37" fillId="4" borderId="67" xfId="3" applyNumberFormat="1" applyFont="1" applyFill="1" applyBorder="1" applyAlignment="1" applyProtection="1">
      <alignment horizontal="right"/>
    </xf>
    <xf numFmtId="0" fontId="38" fillId="0" borderId="0" xfId="5" applyFont="1" applyProtection="1"/>
    <xf numFmtId="0" fontId="66" fillId="4" borderId="68" xfId="3" applyFont="1" applyFill="1" applyBorder="1" applyProtection="1"/>
    <xf numFmtId="165" fontId="37" fillId="4" borderId="69" xfId="3" applyNumberFormat="1" applyFont="1" applyFill="1" applyBorder="1" applyAlignment="1" applyProtection="1">
      <alignment horizontal="right"/>
    </xf>
    <xf numFmtId="165" fontId="37" fillId="4" borderId="70" xfId="3" applyNumberFormat="1" applyFont="1" applyFill="1" applyBorder="1" applyAlignment="1" applyProtection="1">
      <alignment horizontal="right"/>
    </xf>
    <xf numFmtId="0" fontId="11" fillId="0" borderId="0" xfId="3" applyFont="1" applyBorder="1" applyAlignment="1" applyProtection="1">
      <alignment wrapText="1"/>
    </xf>
    <xf numFmtId="0" fontId="26" fillId="0" borderId="0" xfId="3" applyFont="1" applyBorder="1" applyAlignment="1" applyProtection="1">
      <alignment wrapText="1"/>
    </xf>
    <xf numFmtId="0" fontId="58" fillId="0" borderId="0" xfId="3" applyFont="1" applyBorder="1" applyAlignment="1" applyProtection="1">
      <alignment wrapText="1"/>
    </xf>
    <xf numFmtId="0" fontId="12" fillId="0" borderId="0" xfId="3" applyFont="1" applyBorder="1" applyAlignment="1" applyProtection="1">
      <alignment wrapText="1"/>
    </xf>
    <xf numFmtId="0" fontId="17" fillId="0" borderId="0" xfId="3" applyFont="1" applyAlignment="1" applyProtection="1">
      <alignment wrapText="1"/>
    </xf>
    <xf numFmtId="0" fontId="3" fillId="0" borderId="0" xfId="3" applyFont="1" applyAlignment="1" applyProtection="1">
      <alignment wrapText="1"/>
    </xf>
    <xf numFmtId="0" fontId="59" fillId="0" borderId="0" xfId="3" applyFont="1" applyAlignment="1" applyProtection="1">
      <alignment wrapText="1"/>
    </xf>
    <xf numFmtId="0" fontId="18" fillId="0" borderId="0" xfId="3" applyFont="1" applyAlignment="1" applyProtection="1">
      <alignment wrapText="1"/>
    </xf>
    <xf numFmtId="0" fontId="11" fillId="0" borderId="0" xfId="3" applyFont="1" applyAlignment="1" applyProtection="1">
      <alignment horizontal="left" wrapText="1"/>
    </xf>
    <xf numFmtId="0" fontId="12" fillId="0" borderId="0" xfId="3" applyFont="1" applyAlignment="1" applyProtection="1">
      <alignment horizontal="left" wrapText="1"/>
    </xf>
    <xf numFmtId="0" fontId="62" fillId="0" borderId="0" xfId="3" applyFont="1" applyAlignment="1" applyProtection="1">
      <alignment horizontal="left" wrapText="1"/>
    </xf>
    <xf numFmtId="0" fontId="26" fillId="0" borderId="0" xfId="3" applyFont="1" applyAlignment="1" applyProtection="1">
      <alignment wrapText="1"/>
    </xf>
    <xf numFmtId="0" fontId="26" fillId="0" borderId="0" xfId="3" applyFont="1" applyAlignment="1" applyProtection="1">
      <alignment horizontal="left" wrapText="1"/>
    </xf>
    <xf numFmtId="0" fontId="11" fillId="0" borderId="0" xfId="3" applyFont="1" applyAlignment="1" applyProtection="1">
      <alignment wrapText="1"/>
    </xf>
    <xf numFmtId="0" fontId="12" fillId="0" borderId="0" xfId="3" applyFont="1" applyAlignment="1" applyProtection="1">
      <alignment wrapText="1"/>
    </xf>
    <xf numFmtId="0" fontId="62" fillId="0" borderId="0" xfId="3" applyFont="1" applyAlignment="1" applyProtection="1">
      <alignment wrapText="1"/>
    </xf>
    <xf numFmtId="0" fontId="11" fillId="0" borderId="0" xfId="3" applyNumberFormat="1" applyFont="1" applyAlignment="1" applyProtection="1">
      <alignment wrapText="1"/>
    </xf>
    <xf numFmtId="0" fontId="26" fillId="0" borderId="0" xfId="3" applyNumberFormat="1" applyFont="1" applyAlignment="1" applyProtection="1">
      <alignment wrapText="1"/>
    </xf>
    <xf numFmtId="0" fontId="58" fillId="0" borderId="0" xfId="3" applyFont="1" applyAlignment="1" applyProtection="1">
      <alignment wrapText="1"/>
    </xf>
    <xf numFmtId="0" fontId="12" fillId="0" borderId="0" xfId="3" applyNumberFormat="1" applyFont="1" applyAlignment="1" applyProtection="1">
      <alignment wrapText="1"/>
    </xf>
    <xf numFmtId="0" fontId="9" fillId="0" borderId="0" xfId="3" applyFont="1" applyAlignment="1" applyProtection="1">
      <alignment wrapText="1"/>
    </xf>
    <xf numFmtId="0" fontId="4" fillId="0" borderId="0" xfId="3" applyAlignment="1" applyProtection="1">
      <alignment wrapText="1"/>
    </xf>
    <xf numFmtId="0" fontId="60" fillId="0" borderId="0" xfId="3" applyFont="1" applyAlignment="1" applyProtection="1">
      <alignment wrapText="1"/>
    </xf>
    <xf numFmtId="165" fontId="3" fillId="0" borderId="0" xfId="3" applyNumberFormat="1" applyFont="1" applyProtection="1"/>
    <xf numFmtId="0" fontId="3" fillId="0" borderId="0" xfId="3" applyFont="1" applyProtection="1"/>
    <xf numFmtId="0" fontId="40" fillId="0" borderId="0" xfId="3" applyFont="1" applyProtection="1"/>
    <xf numFmtId="0" fontId="26" fillId="0" borderId="0" xfId="3" applyFont="1" applyAlignment="1" applyProtection="1"/>
    <xf numFmtId="0" fontId="47" fillId="0" borderId="0" xfId="3" applyFont="1" applyAlignment="1" applyProtection="1"/>
    <xf numFmtId="0" fontId="26" fillId="0" borderId="0" xfId="3" applyFont="1" applyProtection="1"/>
    <xf numFmtId="0" fontId="44" fillId="0" borderId="0" xfId="3" applyFont="1" applyProtection="1"/>
    <xf numFmtId="0" fontId="47" fillId="0" borderId="0" xfId="3" applyFont="1" applyAlignment="1" applyProtection="1">
      <alignment wrapText="1"/>
    </xf>
    <xf numFmtId="0" fontId="26" fillId="0" borderId="44" xfId="3" applyFont="1" applyBorder="1" applyAlignment="1" applyProtection="1">
      <alignment horizontal="left" wrapText="1"/>
    </xf>
    <xf numFmtId="0" fontId="26" fillId="0" borderId="55" xfId="3" applyFont="1" applyBorder="1" applyAlignment="1" applyProtection="1">
      <alignment horizontal="left" wrapText="1"/>
    </xf>
    <xf numFmtId="0" fontId="47" fillId="0" borderId="0" xfId="3" applyFont="1" applyProtection="1"/>
    <xf numFmtId="3" fontId="9" fillId="2" borderId="0" xfId="3" applyNumberFormat="1" applyFont="1" applyFill="1" applyBorder="1" applyProtection="1"/>
    <xf numFmtId="0" fontId="26" fillId="0" borderId="0" xfId="3" applyNumberFormat="1" applyFont="1" applyAlignment="1" applyProtection="1">
      <alignment horizontal="left"/>
    </xf>
    <xf numFmtId="0" fontId="47" fillId="0" borderId="0" xfId="3" applyNumberFormat="1" applyFont="1" applyAlignment="1" applyProtection="1">
      <alignment horizontal="left"/>
    </xf>
    <xf numFmtId="0" fontId="26" fillId="0" borderId="0" xfId="3" applyNumberFormat="1" applyFont="1" applyProtection="1"/>
    <xf numFmtId="0" fontId="47" fillId="0" borderId="0" xfId="3" applyNumberFormat="1" applyFont="1" applyProtection="1"/>
    <xf numFmtId="0" fontId="40" fillId="0" borderId="0" xfId="3" applyFont="1" applyAlignment="1" applyProtection="1">
      <alignment wrapText="1"/>
    </xf>
    <xf numFmtId="165" fontId="40" fillId="0" borderId="0" xfId="3" applyNumberFormat="1" applyFont="1" applyProtection="1"/>
    <xf numFmtId="0" fontId="65" fillId="0" borderId="73" xfId="5" applyFont="1" applyBorder="1" applyAlignment="1" applyProtection="1">
      <alignment horizontal="center"/>
    </xf>
    <xf numFmtId="0" fontId="16" fillId="0" borderId="74" xfId="5" applyFont="1" applyBorder="1" applyProtection="1"/>
    <xf numFmtId="165" fontId="37" fillId="4" borderId="75" xfId="3" applyNumberFormat="1" applyFont="1" applyFill="1" applyBorder="1" applyAlignment="1" applyProtection="1">
      <alignment horizontal="right"/>
    </xf>
    <xf numFmtId="0" fontId="30" fillId="0" borderId="74" xfId="5" applyFont="1" applyBorder="1" applyProtection="1"/>
    <xf numFmtId="0" fontId="35" fillId="0" borderId="74" xfId="3" applyFont="1" applyBorder="1" applyProtection="1"/>
    <xf numFmtId="3" fontId="30" fillId="0" borderId="74" xfId="5" applyNumberFormat="1" applyFont="1" applyBorder="1" applyProtection="1"/>
    <xf numFmtId="3" fontId="16" fillId="0" borderId="74" xfId="5" applyNumberFormat="1" applyFont="1" applyBorder="1" applyProtection="1"/>
    <xf numFmtId="165" fontId="37" fillId="4" borderId="76" xfId="3" applyNumberFormat="1" applyFont="1" applyFill="1" applyBorder="1" applyAlignment="1" applyProtection="1">
      <alignment horizontal="right"/>
    </xf>
    <xf numFmtId="165" fontId="37" fillId="4" borderId="77" xfId="3" applyNumberFormat="1" applyFont="1" applyFill="1" applyBorder="1" applyAlignment="1" applyProtection="1">
      <alignment horizontal="right"/>
    </xf>
    <xf numFmtId="0" fontId="38" fillId="0" borderId="74" xfId="5" applyFont="1" applyBorder="1" applyProtection="1"/>
    <xf numFmtId="0" fontId="2" fillId="0" borderId="74" xfId="5" applyBorder="1" applyProtection="1"/>
    <xf numFmtId="0" fontId="10" fillId="0" borderId="0" xfId="3" applyFont="1" applyAlignment="1" applyProtection="1">
      <alignment wrapText="1"/>
    </xf>
    <xf numFmtId="0" fontId="26" fillId="0" borderId="0" xfId="3" applyFont="1" applyBorder="1" applyProtection="1"/>
    <xf numFmtId="0" fontId="47" fillId="0" borderId="0" xfId="3" applyFont="1" applyBorder="1" applyProtection="1"/>
    <xf numFmtId="165" fontId="26" fillId="0" borderId="0" xfId="3" applyNumberFormat="1" applyFont="1" applyBorder="1" applyProtection="1"/>
    <xf numFmtId="165" fontId="3" fillId="0" borderId="0" xfId="3" applyNumberFormat="1" applyFont="1" applyBorder="1" applyProtection="1"/>
    <xf numFmtId="0" fontId="3" fillId="0" borderId="0" xfId="3" applyFont="1" applyBorder="1" applyProtection="1"/>
    <xf numFmtId="0" fontId="40" fillId="0" borderId="0" xfId="3" applyFont="1" applyBorder="1" applyProtection="1"/>
    <xf numFmtId="0" fontId="40" fillId="0" borderId="0" xfId="3" applyFont="1" applyBorder="1" applyAlignment="1" applyProtection="1">
      <alignment wrapText="1"/>
    </xf>
    <xf numFmtId="165" fontId="40" fillId="0" borderId="0" xfId="3" applyNumberFormat="1" applyFont="1" applyBorder="1" applyProtection="1"/>
    <xf numFmtId="0" fontId="26" fillId="0" borderId="0" xfId="3" applyFont="1" applyBorder="1" applyAlignment="1">
      <alignment horizontal="center"/>
    </xf>
    <xf numFmtId="174" fontId="45" fillId="0" borderId="0" xfId="8" applyNumberFormat="1" applyFont="1" applyProtection="1"/>
    <xf numFmtId="0" fontId="26" fillId="0" borderId="33" xfId="3" applyFont="1" applyBorder="1" applyProtection="1"/>
    <xf numFmtId="14" fontId="43" fillId="0" borderId="0" xfId="3" applyNumberFormat="1" applyFont="1" applyAlignment="1" applyProtection="1">
      <alignment horizontal="left"/>
    </xf>
    <xf numFmtId="0" fontId="59" fillId="0" borderId="0" xfId="3" applyFont="1"/>
    <xf numFmtId="0" fontId="25" fillId="0" borderId="26" xfId="3" applyFont="1" applyBorder="1"/>
    <xf numFmtId="0" fontId="26" fillId="0" borderId="92" xfId="3" applyFont="1" applyBorder="1"/>
    <xf numFmtId="1" fontId="26" fillId="0" borderId="0" xfId="3" applyNumberFormat="1" applyFont="1" applyBorder="1"/>
    <xf numFmtId="1" fontId="26" fillId="0" borderId="0" xfId="3" applyNumberFormat="1" applyFont="1" applyBorder="1" applyAlignment="1">
      <alignment horizontal="right"/>
    </xf>
    <xf numFmtId="49" fontId="26" fillId="0" borderId="1" xfId="3" applyNumberFormat="1" applyFont="1" applyBorder="1" applyAlignment="1">
      <alignment horizontal="center"/>
    </xf>
    <xf numFmtId="49" fontId="26" fillId="0" borderId="22" xfId="3" applyNumberFormat="1" applyFont="1" applyBorder="1" applyAlignment="1">
      <alignment horizontal="center"/>
    </xf>
    <xf numFmtId="0" fontId="68" fillId="0" borderId="0" xfId="0" applyFont="1"/>
    <xf numFmtId="0" fontId="71" fillId="0" borderId="0" xfId="3" applyFont="1" applyBorder="1"/>
    <xf numFmtId="0" fontId="48" fillId="6" borderId="100" xfId="0" applyFont="1" applyFill="1" applyBorder="1" applyAlignment="1">
      <alignment horizontal="center"/>
    </xf>
    <xf numFmtId="0" fontId="48" fillId="6" borderId="101" xfId="0" applyFont="1" applyFill="1" applyBorder="1" applyAlignment="1">
      <alignment horizontal="left"/>
    </xf>
    <xf numFmtId="0" fontId="48" fillId="6" borderId="102" xfId="0" applyFont="1" applyFill="1" applyBorder="1" applyAlignment="1">
      <alignment horizontal="center"/>
    </xf>
    <xf numFmtId="0" fontId="32" fillId="0" borderId="33" xfId="1" applyFont="1" applyBorder="1"/>
    <xf numFmtId="167" fontId="3" fillId="0" borderId="27" xfId="3" applyNumberFormat="1" applyFont="1" applyBorder="1"/>
    <xf numFmtId="0" fontId="48" fillId="6" borderId="100" xfId="0" applyFont="1" applyFill="1" applyBorder="1" applyAlignment="1">
      <alignment horizontal="left"/>
    </xf>
    <xf numFmtId="0" fontId="49" fillId="0" borderId="32" xfId="3" applyFont="1" applyBorder="1" applyAlignment="1">
      <alignment horizontal="center"/>
    </xf>
    <xf numFmtId="0" fontId="9" fillId="0" borderId="32" xfId="3" applyFont="1" applyBorder="1" applyAlignment="1">
      <alignment horizontal="right"/>
    </xf>
    <xf numFmtId="171" fontId="13" fillId="0" borderId="30" xfId="3" applyNumberFormat="1" applyFont="1" applyBorder="1" applyAlignment="1">
      <alignment horizontal="right"/>
    </xf>
    <xf numFmtId="171" fontId="13" fillId="0" borderId="30" xfId="3" applyNumberFormat="1" applyFont="1" applyBorder="1"/>
    <xf numFmtId="0" fontId="49" fillId="0" borderId="74" xfId="3" applyFont="1" applyBorder="1" applyAlignment="1">
      <alignment horizontal="center"/>
    </xf>
    <xf numFmtId="0" fontId="9" fillId="0" borderId="74" xfId="3" applyFont="1" applyBorder="1" applyAlignment="1">
      <alignment horizontal="right"/>
    </xf>
    <xf numFmtId="0" fontId="9" fillId="0" borderId="99" xfId="3" applyFont="1" applyBorder="1"/>
    <xf numFmtId="0" fontId="83" fillId="0" borderId="0" xfId="3" applyFont="1"/>
    <xf numFmtId="165" fontId="37" fillId="4" borderId="93" xfId="3" applyNumberFormat="1" applyFont="1" applyFill="1" applyBorder="1" applyAlignment="1" applyProtection="1">
      <alignment horizontal="right"/>
    </xf>
    <xf numFmtId="165" fontId="37" fillId="4" borderId="92" xfId="3" applyNumberFormat="1" applyFont="1" applyFill="1" applyBorder="1" applyAlignment="1" applyProtection="1">
      <alignment horizontal="right"/>
    </xf>
    <xf numFmtId="170" fontId="61" fillId="0" borderId="33" xfId="7" applyNumberFormat="1" applyFont="1" applyFill="1" applyBorder="1" applyAlignment="1" applyProtection="1">
      <alignment horizontal="center"/>
    </xf>
    <xf numFmtId="10" fontId="87" fillId="0" borderId="34" xfId="7" applyNumberFormat="1" applyFont="1" applyFill="1" applyBorder="1" applyAlignment="1" applyProtection="1"/>
    <xf numFmtId="10" fontId="87" fillId="0" borderId="38" xfId="7" applyNumberFormat="1" applyFont="1" applyFill="1" applyBorder="1" applyAlignment="1" applyProtection="1"/>
    <xf numFmtId="0" fontId="65" fillId="0" borderId="0" xfId="3" applyFont="1"/>
    <xf numFmtId="49" fontId="65" fillId="0" borderId="0" xfId="3" applyNumberFormat="1" applyFont="1"/>
    <xf numFmtId="0" fontId="58" fillId="0" borderId="0" xfId="3" applyFont="1"/>
    <xf numFmtId="0" fontId="60" fillId="0" borderId="0" xfId="3" applyFont="1"/>
    <xf numFmtId="0" fontId="92" fillId="0" borderId="0" xfId="3" applyFont="1" applyAlignment="1">
      <alignment horizontal="left" indent="2"/>
    </xf>
    <xf numFmtId="0" fontId="63" fillId="0" borderId="0" xfId="3" applyFont="1"/>
    <xf numFmtId="165" fontId="93" fillId="3" borderId="0" xfId="3" applyNumberFormat="1" applyFont="1" applyFill="1" applyAlignment="1">
      <alignment horizontal="left"/>
    </xf>
    <xf numFmtId="0" fontId="59" fillId="0" borderId="0" xfId="3" applyFont="1" applyAlignment="1">
      <alignment horizontal="left"/>
    </xf>
    <xf numFmtId="0" fontId="94" fillId="0" borderId="0" xfId="3" applyFont="1" applyAlignment="1">
      <alignment horizontal="left"/>
    </xf>
    <xf numFmtId="0" fontId="94" fillId="0" borderId="0" xfId="3" applyFont="1"/>
    <xf numFmtId="49" fontId="63" fillId="0" borderId="0" xfId="3" applyNumberFormat="1" applyFont="1"/>
    <xf numFmtId="165" fontId="45" fillId="0" borderId="0" xfId="3" applyNumberFormat="1" applyFont="1"/>
    <xf numFmtId="165" fontId="63" fillId="0" borderId="0" xfId="3" applyNumberFormat="1" applyFont="1" applyAlignment="1">
      <alignment horizontal="center"/>
    </xf>
    <xf numFmtId="0" fontId="59" fillId="0" borderId="110" xfId="3" applyFont="1" applyBorder="1"/>
    <xf numFmtId="0" fontId="96" fillId="0" borderId="11" xfId="3" applyFont="1" applyBorder="1"/>
    <xf numFmtId="49" fontId="96" fillId="0" borderId="12" xfId="3" applyNumberFormat="1" applyFont="1" applyBorder="1" applyAlignment="1">
      <alignment horizontal="center"/>
    </xf>
    <xf numFmtId="0" fontId="58" fillId="0" borderId="11" xfId="3" applyFont="1" applyBorder="1" applyAlignment="1">
      <alignment horizontal="left"/>
    </xf>
    <xf numFmtId="165" fontId="63" fillId="0" borderId="12" xfId="3" applyNumberFormat="1" applyFont="1" applyBorder="1" applyAlignment="1">
      <alignment horizontal="center"/>
    </xf>
    <xf numFmtId="0" fontId="59" fillId="0" borderId="113" xfId="3" applyFont="1" applyBorder="1"/>
    <xf numFmtId="0" fontId="96" fillId="0" borderId="32" xfId="3" applyFont="1" applyBorder="1"/>
    <xf numFmtId="49" fontId="96" fillId="0" borderId="33" xfId="3" applyNumberFormat="1" applyFont="1" applyBorder="1" applyAlignment="1">
      <alignment horizontal="center"/>
    </xf>
    <xf numFmtId="0" fontId="58" fillId="0" borderId="32" xfId="3" applyFont="1" applyBorder="1" applyAlignment="1">
      <alignment horizontal="left"/>
    </xf>
    <xf numFmtId="165" fontId="63" fillId="0" borderId="33" xfId="3" applyNumberFormat="1" applyFont="1" applyBorder="1" applyAlignment="1">
      <alignment horizontal="center"/>
    </xf>
    <xf numFmtId="0" fontId="58" fillId="0" borderId="34" xfId="3" applyFont="1" applyBorder="1" applyAlignment="1">
      <alignment horizontal="left"/>
    </xf>
    <xf numFmtId="165" fontId="63" fillId="0" borderId="35" xfId="3" applyNumberFormat="1" applyFont="1" applyBorder="1" applyAlignment="1">
      <alignment horizontal="center"/>
    </xf>
    <xf numFmtId="0" fontId="45" fillId="0" borderId="15" xfId="3" applyFont="1" applyBorder="1"/>
    <xf numFmtId="0" fontId="96" fillId="0" borderId="0" xfId="3" applyFont="1"/>
    <xf numFmtId="0" fontId="85" fillId="0" borderId="0" xfId="3" applyFont="1"/>
    <xf numFmtId="167" fontId="65" fillId="0" borderId="0" xfId="8" applyNumberFormat="1" applyFont="1" applyFill="1" applyBorder="1" applyAlignment="1" applyProtection="1"/>
    <xf numFmtId="168" fontId="87" fillId="0" borderId="0" xfId="7" applyNumberFormat="1" applyFont="1" applyFill="1" applyBorder="1" applyAlignment="1" applyProtection="1">
      <alignment horizontal="center" vertical="center"/>
    </xf>
    <xf numFmtId="0" fontId="58" fillId="0" borderId="0" xfId="3" applyFont="1" applyAlignment="1">
      <alignment vertical="center"/>
    </xf>
    <xf numFmtId="168" fontId="87" fillId="0" borderId="0" xfId="7" applyNumberFormat="1" applyFont="1" applyFill="1" applyBorder="1" applyAlignment="1" applyProtection="1"/>
    <xf numFmtId="0" fontId="58" fillId="0" borderId="0" xfId="3" applyFont="1" applyAlignment="1">
      <alignment horizontal="right" vertical="top"/>
    </xf>
    <xf numFmtId="0" fontId="77" fillId="0" borderId="109" xfId="3" applyFont="1" applyBorder="1"/>
    <xf numFmtId="0" fontId="77" fillId="0" borderId="111" xfId="3" applyFont="1" applyBorder="1"/>
    <xf numFmtId="0" fontId="52" fillId="0" borderId="114" xfId="0" applyFont="1" applyBorder="1"/>
    <xf numFmtId="0" fontId="45" fillId="0" borderId="114" xfId="0" applyFont="1" applyBorder="1"/>
    <xf numFmtId="0" fontId="52" fillId="0" borderId="115" xfId="0" applyFont="1" applyBorder="1"/>
    <xf numFmtId="0" fontId="104" fillId="0" borderId="78" xfId="5" applyFont="1" applyBorder="1" applyProtection="1"/>
    <xf numFmtId="0" fontId="53" fillId="0" borderId="79" xfId="5" applyFont="1" applyBorder="1" applyProtection="1"/>
    <xf numFmtId="0" fontId="53" fillId="0" borderId="80" xfId="5" applyFont="1" applyBorder="1" applyProtection="1"/>
    <xf numFmtId="0" fontId="46" fillId="0" borderId="62" xfId="5" applyFont="1" applyBorder="1" applyProtection="1"/>
    <xf numFmtId="0" fontId="53" fillId="0" borderId="31" xfId="5" applyFont="1" applyBorder="1" applyProtection="1"/>
    <xf numFmtId="0" fontId="105" fillId="0" borderId="29" xfId="5" applyNumberFormat="1" applyFont="1" applyBorder="1" applyAlignment="1" applyProtection="1">
      <alignment horizontal="center"/>
    </xf>
    <xf numFmtId="10" fontId="105" fillId="0" borderId="29" xfId="5" applyNumberFormat="1" applyFont="1" applyBorder="1" applyAlignment="1" applyProtection="1">
      <alignment horizontal="center"/>
    </xf>
    <xf numFmtId="165" fontId="105" fillId="0" borderId="29" xfId="5" applyNumberFormat="1" applyFont="1" applyBorder="1" applyAlignment="1" applyProtection="1">
      <alignment horizontal="center"/>
    </xf>
    <xf numFmtId="0" fontId="53" fillId="0" borderId="0" xfId="5" applyFont="1" applyBorder="1" applyProtection="1"/>
    <xf numFmtId="0" fontId="105" fillId="0" borderId="6" xfId="5" applyNumberFormat="1" applyFont="1" applyBorder="1" applyAlignment="1" applyProtection="1">
      <alignment horizontal="center"/>
    </xf>
    <xf numFmtId="10" fontId="105" fillId="0" borderId="6" xfId="5" applyNumberFormat="1" applyFont="1" applyBorder="1" applyAlignment="1" applyProtection="1">
      <alignment horizontal="center"/>
    </xf>
    <xf numFmtId="0" fontId="53" fillId="0" borderId="11" xfId="5" applyFont="1" applyBorder="1" applyAlignment="1" applyProtection="1">
      <alignment horizontal="center"/>
    </xf>
    <xf numFmtId="165" fontId="105" fillId="0" borderId="81" xfId="5" applyNumberFormat="1" applyFont="1" applyBorder="1" applyAlignment="1" applyProtection="1">
      <alignment horizontal="center"/>
    </xf>
    <xf numFmtId="0" fontId="105" fillId="0" borderId="39" xfId="5" applyNumberFormat="1" applyFont="1" applyBorder="1" applyAlignment="1" applyProtection="1">
      <alignment horizontal="center"/>
    </xf>
    <xf numFmtId="10" fontId="105" fillId="0" borderId="39" xfId="5" applyNumberFormat="1" applyFont="1" applyBorder="1" applyAlignment="1" applyProtection="1">
      <alignment horizontal="center"/>
    </xf>
    <xf numFmtId="165" fontId="105" fillId="0" borderId="82" xfId="5" applyNumberFormat="1" applyFont="1" applyBorder="1" applyAlignment="1" applyProtection="1">
      <alignment horizontal="center"/>
    </xf>
    <xf numFmtId="0" fontId="46" fillId="0" borderId="91" xfId="5" applyFont="1" applyBorder="1" applyProtection="1"/>
    <xf numFmtId="0" fontId="0" fillId="0" borderId="0" xfId="0" applyProtection="1"/>
    <xf numFmtId="0" fontId="84" fillId="0" borderId="103" xfId="0" applyFont="1" applyBorder="1" applyProtection="1"/>
    <xf numFmtId="1" fontId="84" fillId="0" borderId="29" xfId="0" applyNumberFormat="1" applyFont="1" applyBorder="1" applyAlignment="1" applyProtection="1">
      <alignment horizontal="center"/>
    </xf>
    <xf numFmtId="0" fontId="91" fillId="0" borderId="103" xfId="0" applyFont="1" applyBorder="1" applyProtection="1"/>
    <xf numFmtId="14" fontId="91" fillId="0" borderId="29" xfId="0" applyNumberFormat="1" applyFont="1" applyBorder="1" applyAlignment="1" applyProtection="1">
      <alignment horizontal="center"/>
    </xf>
    <xf numFmtId="0" fontId="74" fillId="0" borderId="0" xfId="0" applyFont="1" applyProtection="1"/>
    <xf numFmtId="0" fontId="79" fillId="0" borderId="0" xfId="0" applyFont="1" applyProtection="1"/>
    <xf numFmtId="0" fontId="84" fillId="0" borderId="0" xfId="0" applyFont="1" applyBorder="1" applyProtection="1"/>
    <xf numFmtId="1" fontId="84" fillId="0" borderId="0" xfId="0" applyNumberFormat="1" applyFont="1" applyBorder="1" applyAlignment="1" applyProtection="1">
      <alignment horizontal="center"/>
    </xf>
    <xf numFmtId="0" fontId="52" fillId="0" borderId="0" xfId="0" applyFont="1" applyProtection="1"/>
    <xf numFmtId="0" fontId="77" fillId="0" borderId="0" xfId="0" applyFont="1" applyProtection="1"/>
    <xf numFmtId="0" fontId="88" fillId="0" borderId="0" xfId="0" applyFont="1" applyProtection="1"/>
    <xf numFmtId="171" fontId="80" fillId="0" borderId="0" xfId="3" applyNumberFormat="1" applyFont="1" applyBorder="1" applyProtection="1"/>
    <xf numFmtId="171" fontId="80" fillId="0" borderId="31" xfId="3" applyNumberFormat="1" applyFont="1" applyBorder="1" applyProtection="1"/>
    <xf numFmtId="0" fontId="89" fillId="0" borderId="0" xfId="3" applyFont="1" applyBorder="1" applyProtection="1"/>
    <xf numFmtId="1" fontId="90" fillId="0" borderId="0" xfId="0" applyNumberFormat="1" applyFont="1" applyBorder="1" applyAlignment="1" applyProtection="1"/>
    <xf numFmtId="1" fontId="57" fillId="0" borderId="103" xfId="0" applyNumberFormat="1" applyFont="1" applyBorder="1" applyAlignment="1" applyProtection="1"/>
    <xf numFmtId="1" fontId="57" fillId="0" borderId="29" xfId="0" applyNumberFormat="1" applyFont="1" applyBorder="1" applyAlignment="1" applyProtection="1"/>
    <xf numFmtId="10" fontId="60" fillId="0" borderId="91" xfId="3" applyNumberFormat="1" applyFont="1" applyBorder="1" applyProtection="1"/>
    <xf numFmtId="10" fontId="60" fillId="0" borderId="72" xfId="3" applyNumberFormat="1" applyFont="1" applyBorder="1" applyProtection="1"/>
    <xf numFmtId="0" fontId="86" fillId="0" borderId="33" xfId="3" applyFont="1" applyBorder="1" applyAlignment="1" applyProtection="1">
      <alignment horizontal="center"/>
    </xf>
    <xf numFmtId="10" fontId="60" fillId="0" borderId="62" xfId="3" applyNumberFormat="1" applyFont="1" applyBorder="1" applyProtection="1"/>
    <xf numFmtId="10" fontId="60" fillId="0" borderId="107" xfId="3" applyNumberFormat="1" applyFont="1" applyBorder="1" applyProtection="1"/>
    <xf numFmtId="0" fontId="78" fillId="0" borderId="0" xfId="0" applyFont="1" applyProtection="1"/>
    <xf numFmtId="165" fontId="46" fillId="0" borderId="0" xfId="3" applyNumberFormat="1" applyFont="1" applyBorder="1" applyProtection="1"/>
    <xf numFmtId="165" fontId="76" fillId="0" borderId="0" xfId="3" applyNumberFormat="1" applyFont="1" applyBorder="1" applyProtection="1"/>
    <xf numFmtId="165" fontId="53" fillId="0" borderId="0" xfId="3" applyNumberFormat="1" applyFont="1" applyBorder="1" applyProtection="1"/>
    <xf numFmtId="171" fontId="80" fillId="0" borderId="29" xfId="3" applyNumberFormat="1" applyFont="1" applyBorder="1" applyProtection="1"/>
    <xf numFmtId="10" fontId="79" fillId="0" borderId="29" xfId="3" applyNumberFormat="1" applyFont="1" applyBorder="1" applyProtection="1"/>
    <xf numFmtId="1" fontId="57" fillId="0" borderId="105" xfId="0" applyNumberFormat="1" applyFont="1" applyBorder="1" applyAlignment="1" applyProtection="1"/>
    <xf numFmtId="175" fontId="57" fillId="0" borderId="72" xfId="0" applyNumberFormat="1" applyFont="1" applyBorder="1" applyAlignment="1" applyProtection="1"/>
    <xf numFmtId="175" fontId="57" fillId="0" borderId="38" xfId="0" applyNumberFormat="1" applyFont="1" applyBorder="1" applyAlignment="1" applyProtection="1"/>
    <xf numFmtId="1" fontId="69" fillId="0" borderId="98" xfId="3" applyNumberFormat="1" applyFont="1" applyBorder="1" applyAlignment="1" applyProtection="1">
      <alignment horizontal="center"/>
    </xf>
    <xf numFmtId="1" fontId="69" fillId="0" borderId="29" xfId="3" applyNumberFormat="1" applyFont="1" applyBorder="1" applyAlignment="1" applyProtection="1">
      <alignment horizontal="center"/>
    </xf>
    <xf numFmtId="0" fontId="103" fillId="0" borderId="0" xfId="0" applyFont="1" applyProtection="1"/>
    <xf numFmtId="0" fontId="57" fillId="0" borderId="0" xfId="0" applyFont="1" applyProtection="1"/>
    <xf numFmtId="0" fontId="81" fillId="0" borderId="0" xfId="3" applyFont="1" applyProtection="1"/>
    <xf numFmtId="0" fontId="81" fillId="0" borderId="9" xfId="3" applyNumberFormat="1" applyFont="1" applyFill="1" applyBorder="1" applyAlignment="1" applyProtection="1">
      <alignment horizontal="center"/>
    </xf>
    <xf numFmtId="0" fontId="96" fillId="0" borderId="0" xfId="3" applyFont="1" applyBorder="1" applyAlignment="1" applyProtection="1">
      <alignment horizontal="left"/>
    </xf>
    <xf numFmtId="0" fontId="63" fillId="0" borderId="0" xfId="3" applyFont="1" applyBorder="1" applyAlignment="1" applyProtection="1">
      <alignment horizontal="left"/>
    </xf>
    <xf numFmtId="0" fontId="63" fillId="0" borderId="9" xfId="3" applyNumberFormat="1" applyFont="1" applyFill="1" applyBorder="1" applyAlignment="1" applyProtection="1">
      <alignment horizontal="center"/>
    </xf>
    <xf numFmtId="0" fontId="57" fillId="0" borderId="0" xfId="3" applyFont="1" applyBorder="1" applyProtection="1"/>
    <xf numFmtId="0" fontId="63" fillId="0" borderId="0" xfId="3" applyNumberFormat="1" applyFont="1" applyFill="1" applyBorder="1" applyAlignment="1" applyProtection="1">
      <alignment horizontal="center"/>
    </xf>
    <xf numFmtId="1" fontId="57" fillId="0" borderId="98" xfId="3" applyNumberFormat="1" applyFont="1" applyBorder="1" applyAlignment="1" applyProtection="1">
      <alignment horizontal="center"/>
    </xf>
    <xf numFmtId="0" fontId="53" fillId="0" borderId="0" xfId="0" applyFont="1" applyAlignment="1" applyProtection="1">
      <alignment horizontal="right"/>
    </xf>
    <xf numFmtId="1" fontId="52" fillId="0" borderId="29" xfId="0" applyNumberFormat="1" applyFont="1" applyBorder="1" applyAlignment="1" applyProtection="1">
      <alignment horizontal="center"/>
    </xf>
    <xf numFmtId="175" fontId="72" fillId="0" borderId="9" xfId="3" applyNumberFormat="1" applyFont="1" applyFill="1" applyBorder="1" applyAlignment="1" applyProtection="1">
      <alignment horizontal="center"/>
    </xf>
    <xf numFmtId="0" fontId="96" fillId="0" borderId="0" xfId="3" applyFont="1" applyBorder="1" applyAlignment="1" applyProtection="1">
      <alignment horizontal="left" vertical="top"/>
    </xf>
    <xf numFmtId="0" fontId="81" fillId="0" borderId="89" xfId="3" applyNumberFormat="1" applyFont="1" applyFill="1" applyBorder="1" applyAlignment="1" applyProtection="1">
      <alignment horizontal="center" vertical="center"/>
    </xf>
    <xf numFmtId="0" fontId="81" fillId="0" borderId="0" xfId="3" applyNumberFormat="1" applyFont="1" applyFill="1" applyBorder="1" applyAlignment="1" applyProtection="1">
      <alignment horizontal="center" vertical="center"/>
    </xf>
    <xf numFmtId="176" fontId="63" fillId="0" borderId="0" xfId="3" applyNumberFormat="1" applyFont="1" applyBorder="1" applyAlignment="1" applyProtection="1">
      <alignment horizontal="center"/>
    </xf>
    <xf numFmtId="0" fontId="52" fillId="0" borderId="114" xfId="0" applyFont="1" applyFill="1" applyBorder="1"/>
    <xf numFmtId="0" fontId="81" fillId="0" borderId="0" xfId="3" applyFont="1" applyBorder="1" applyAlignment="1" applyProtection="1">
      <alignment horizontal="left" wrapText="1"/>
    </xf>
    <xf numFmtId="0" fontId="53" fillId="0" borderId="31" xfId="5" applyFont="1" applyBorder="1" applyAlignment="1" applyProtection="1">
      <alignment horizontal="center"/>
    </xf>
    <xf numFmtId="0" fontId="45" fillId="0" borderId="114" xfId="0" applyFont="1" applyBorder="1" applyAlignment="1">
      <alignment horizontal="center"/>
    </xf>
    <xf numFmtId="0" fontId="97" fillId="0" borderId="0" xfId="6" applyNumberFormat="1" applyFont="1" applyFill="1" applyBorder="1" applyAlignment="1" applyProtection="1">
      <alignment wrapText="1"/>
    </xf>
    <xf numFmtId="0" fontId="52" fillId="0" borderId="0" xfId="3" applyFont="1" applyBorder="1"/>
    <xf numFmtId="0" fontId="45" fillId="0" borderId="0" xfId="0" applyFont="1" applyProtection="1"/>
    <xf numFmtId="3" fontId="52" fillId="0" borderId="0" xfId="0" applyNumberFormat="1" applyFont="1" applyProtection="1"/>
    <xf numFmtId="4" fontId="52" fillId="0" borderId="0" xfId="0" applyNumberFormat="1" applyFont="1" applyProtection="1"/>
    <xf numFmtId="0" fontId="40" fillId="0" borderId="33" xfId="3" applyFont="1" applyBorder="1" applyProtection="1"/>
    <xf numFmtId="0" fontId="107" fillId="0" borderId="0" xfId="3" applyFont="1" applyProtection="1"/>
    <xf numFmtId="14" fontId="109" fillId="0" borderId="0" xfId="3" applyNumberFormat="1" applyFont="1" applyAlignment="1" applyProtection="1">
      <alignment horizontal="left"/>
    </xf>
    <xf numFmtId="0" fontId="53" fillId="0" borderId="0" xfId="0" applyFont="1" applyProtection="1"/>
    <xf numFmtId="0" fontId="53" fillId="0" borderId="0" xfId="0" applyFont="1" applyBorder="1" applyProtection="1"/>
    <xf numFmtId="0" fontId="58" fillId="0" borderId="0" xfId="3" applyFont="1" applyBorder="1" applyProtection="1"/>
    <xf numFmtId="0" fontId="59" fillId="0" borderId="0" xfId="3" applyFont="1" applyProtection="1"/>
    <xf numFmtId="171" fontId="60" fillId="0" borderId="0" xfId="3" applyNumberFormat="1" applyFont="1" applyBorder="1" applyProtection="1"/>
    <xf numFmtId="0" fontId="59" fillId="0" borderId="31" xfId="3" applyFont="1" applyBorder="1" applyProtection="1"/>
    <xf numFmtId="0" fontId="59" fillId="0" borderId="0" xfId="3" applyFont="1" applyBorder="1" applyProtection="1"/>
    <xf numFmtId="0" fontId="75" fillId="0" borderId="0" xfId="3" applyFont="1" applyBorder="1" applyProtection="1"/>
    <xf numFmtId="0" fontId="53" fillId="0" borderId="102" xfId="0" applyFont="1" applyBorder="1" applyProtection="1"/>
    <xf numFmtId="0" fontId="53" fillId="0" borderId="33" xfId="0" applyFont="1" applyBorder="1" applyProtection="1"/>
    <xf numFmtId="0" fontId="59" fillId="0" borderId="13" xfId="3" applyFont="1" applyBorder="1" applyProtection="1"/>
    <xf numFmtId="0" fontId="58" fillId="0" borderId="0" xfId="3" applyFont="1" applyProtection="1"/>
    <xf numFmtId="0" fontId="53" fillId="0" borderId="35" xfId="0" applyFont="1" applyBorder="1" applyProtection="1"/>
    <xf numFmtId="171" fontId="60" fillId="0" borderId="31" xfId="3" applyNumberFormat="1" applyFont="1" applyBorder="1" applyProtection="1"/>
    <xf numFmtId="0" fontId="53" fillId="0" borderId="0" xfId="0" applyFont="1" applyAlignment="1" applyProtection="1">
      <alignment horizontal="center"/>
    </xf>
    <xf numFmtId="174" fontId="45" fillId="0" borderId="29" xfId="8" applyNumberFormat="1" applyFont="1" applyFill="1" applyBorder="1" applyProtection="1"/>
    <xf numFmtId="174" fontId="52" fillId="0" borderId="0" xfId="8" applyNumberFormat="1" applyFont="1" applyProtection="1"/>
    <xf numFmtId="174" fontId="53" fillId="0" borderId="0" xfId="0" applyNumberFormat="1" applyFont="1" applyProtection="1"/>
    <xf numFmtId="0" fontId="53" fillId="0" borderId="119" xfId="0" applyFont="1" applyBorder="1" applyProtection="1"/>
    <xf numFmtId="0" fontId="53" fillId="0" borderId="120" xfId="0" applyFont="1" applyBorder="1" applyProtection="1"/>
    <xf numFmtId="0" fontId="53" fillId="0" borderId="121" xfId="0" applyFont="1" applyBorder="1" applyProtection="1"/>
    <xf numFmtId="0" fontId="53" fillId="0" borderId="114" xfId="0" applyFont="1" applyBorder="1" applyProtection="1"/>
    <xf numFmtId="1" fontId="53" fillId="0" borderId="0" xfId="0" applyNumberFormat="1" applyFont="1" applyProtection="1"/>
    <xf numFmtId="0" fontId="110" fillId="0" borderId="0" xfId="3" applyFont="1"/>
    <xf numFmtId="0" fontId="111" fillId="0" borderId="0" xfId="3" applyFont="1"/>
    <xf numFmtId="0" fontId="112" fillId="0" borderId="0" xfId="3" applyFont="1" applyProtection="1">
      <protection locked="0"/>
    </xf>
    <xf numFmtId="0" fontId="87" fillId="0" borderId="0" xfId="3" applyFont="1" applyAlignment="1">
      <alignment horizontal="right"/>
    </xf>
    <xf numFmtId="0" fontId="58" fillId="0" borderId="28" xfId="3" applyFont="1" applyBorder="1"/>
    <xf numFmtId="0" fontId="58" fillId="0" borderId="19" xfId="3" applyFont="1" applyBorder="1"/>
    <xf numFmtId="9" fontId="63" fillId="0" borderId="23" xfId="3" applyNumberFormat="1" applyFont="1" applyFill="1" applyBorder="1" applyAlignment="1" applyProtection="1">
      <alignment horizontal="center"/>
    </xf>
    <xf numFmtId="9" fontId="63" fillId="0" borderId="9" xfId="7" applyNumberFormat="1" applyFont="1" applyFill="1" applyBorder="1" applyAlignment="1" applyProtection="1">
      <alignment horizontal="center"/>
    </xf>
    <xf numFmtId="0" fontId="114" fillId="0" borderId="0" xfId="3" applyFont="1" applyAlignment="1" applyProtection="1">
      <alignment wrapText="1"/>
    </xf>
    <xf numFmtId="0" fontId="26" fillId="0" borderId="124" xfId="3" applyFont="1" applyBorder="1" applyAlignment="1" applyProtection="1">
      <alignment wrapText="1"/>
    </xf>
    <xf numFmtId="0" fontId="26" fillId="0" borderId="125" xfId="3" applyFont="1" applyBorder="1" applyAlignment="1" applyProtection="1">
      <alignment horizontal="left" wrapText="1"/>
    </xf>
    <xf numFmtId="0" fontId="59" fillId="0" borderId="125" xfId="3" applyFont="1" applyBorder="1" applyAlignment="1" applyProtection="1">
      <alignment horizontal="left" wrapText="1"/>
    </xf>
    <xf numFmtId="16" fontId="58" fillId="0" borderId="125" xfId="3" applyNumberFormat="1" applyFont="1" applyBorder="1" applyAlignment="1" applyProtection="1">
      <alignment horizontal="left" wrapText="1"/>
    </xf>
    <xf numFmtId="166" fontId="26" fillId="2" borderId="125" xfId="3" applyNumberFormat="1" applyFont="1" applyFill="1" applyBorder="1" applyAlignment="1" applyProtection="1">
      <alignment horizontal="left" wrapText="1"/>
    </xf>
    <xf numFmtId="0" fontId="26" fillId="0" borderId="91" xfId="3" applyNumberFormat="1" applyFont="1" applyBorder="1" applyAlignment="1" applyProtection="1">
      <alignment wrapText="1"/>
    </xf>
    <xf numFmtId="0" fontId="26" fillId="0" borderId="122" xfId="3" applyNumberFormat="1" applyFont="1" applyBorder="1" applyAlignment="1" applyProtection="1">
      <alignment wrapText="1"/>
    </xf>
    <xf numFmtId="0" fontId="26" fillId="0" borderId="40" xfId="3" applyNumberFormat="1" applyFont="1" applyBorder="1" applyAlignment="1" applyProtection="1">
      <alignment wrapText="1"/>
    </xf>
    <xf numFmtId="0" fontId="26" fillId="0" borderId="41" xfId="3" applyNumberFormat="1" applyFont="1" applyBorder="1" applyAlignment="1" applyProtection="1">
      <alignment horizontal="left" wrapText="1"/>
    </xf>
    <xf numFmtId="0" fontId="26" fillId="0" borderId="41" xfId="3" applyNumberFormat="1" applyFont="1" applyFill="1" applyBorder="1" applyAlignment="1" applyProtection="1">
      <alignment horizontal="left" wrapText="1"/>
    </xf>
    <xf numFmtId="166" fontId="26" fillId="2" borderId="41" xfId="3" applyNumberFormat="1" applyFont="1" applyFill="1" applyBorder="1" applyAlignment="1" applyProtection="1">
      <alignment horizontal="left" wrapText="1"/>
    </xf>
    <xf numFmtId="0" fontId="26" fillId="0" borderId="41" xfId="3" applyFont="1" applyBorder="1" applyAlignment="1" applyProtection="1">
      <alignment horizontal="left" wrapText="1"/>
    </xf>
    <xf numFmtId="0" fontId="26" fillId="0" borderId="126" xfId="3" applyFont="1" applyBorder="1" applyAlignment="1" applyProtection="1">
      <alignment horizontal="left" wrapText="1"/>
    </xf>
    <xf numFmtId="0" fontId="47" fillId="0" borderId="72" xfId="3" applyFont="1" applyBorder="1" applyProtection="1"/>
    <xf numFmtId="0" fontId="26" fillId="0" borderId="127" xfId="3" applyFont="1" applyBorder="1" applyAlignment="1" applyProtection="1">
      <alignment wrapText="1"/>
    </xf>
    <xf numFmtId="0" fontId="26" fillId="0" borderId="128" xfId="3" applyFont="1" applyBorder="1" applyAlignment="1" applyProtection="1">
      <alignment wrapText="1"/>
    </xf>
    <xf numFmtId="0" fontId="26" fillId="0" borderId="129" xfId="3" applyFont="1" applyBorder="1" applyAlignment="1" applyProtection="1">
      <alignment wrapText="1"/>
    </xf>
    <xf numFmtId="0" fontId="26" fillId="0" borderId="130" xfId="3" applyFont="1" applyBorder="1" applyAlignment="1" applyProtection="1">
      <alignment wrapText="1"/>
    </xf>
    <xf numFmtId="0" fontId="26" fillId="0" borderId="42" xfId="3" applyFont="1" applyBorder="1" applyAlignment="1" applyProtection="1">
      <alignment horizontal="left" wrapText="1"/>
    </xf>
    <xf numFmtId="0" fontId="58" fillId="0" borderId="132" xfId="3" applyFont="1" applyBorder="1" applyAlignment="1" applyProtection="1"/>
    <xf numFmtId="0" fontId="58" fillId="0" borderId="131" xfId="3" applyFont="1" applyBorder="1" applyAlignment="1" applyProtection="1"/>
    <xf numFmtId="0" fontId="58" fillId="0" borderId="133" xfId="3" applyFont="1" applyBorder="1" applyAlignment="1" applyProtection="1"/>
    <xf numFmtId="0" fontId="59" fillId="0" borderId="91" xfId="3" applyFont="1" applyBorder="1" applyAlignment="1" applyProtection="1"/>
    <xf numFmtId="0" fontId="59" fillId="0" borderId="0" xfId="3" applyFont="1" applyBorder="1" applyAlignment="1" applyProtection="1"/>
    <xf numFmtId="0" fontId="59" fillId="0" borderId="33" xfId="3" applyFont="1" applyBorder="1" applyAlignment="1" applyProtection="1"/>
    <xf numFmtId="0" fontId="26" fillId="0" borderId="91" xfId="3" applyFont="1" applyBorder="1" applyProtection="1"/>
    <xf numFmtId="166" fontId="26" fillId="0" borderId="134" xfId="3" applyNumberFormat="1" applyFont="1" applyBorder="1" applyAlignment="1" applyProtection="1">
      <alignment horizontal="right"/>
    </xf>
    <xf numFmtId="166" fontId="26" fillId="0" borderId="135" xfId="3" applyNumberFormat="1" applyFont="1" applyBorder="1" applyAlignment="1" applyProtection="1">
      <alignment horizontal="right"/>
    </xf>
    <xf numFmtId="166" fontId="26" fillId="0" borderId="136" xfId="3" applyNumberFormat="1" applyFont="1" applyBorder="1" applyAlignment="1" applyProtection="1">
      <alignment horizontal="right"/>
    </xf>
    <xf numFmtId="0" fontId="26" fillId="0" borderId="134" xfId="3" applyFont="1" applyBorder="1" applyAlignment="1" applyProtection="1">
      <alignment horizontal="left" wrapText="1"/>
    </xf>
    <xf numFmtId="0" fontId="26" fillId="0" borderId="135" xfId="3" applyFont="1" applyBorder="1" applyAlignment="1" applyProtection="1">
      <alignment horizontal="left" wrapText="1"/>
    </xf>
    <xf numFmtId="0" fontId="26" fillId="0" borderId="136" xfId="3" applyFont="1" applyBorder="1" applyAlignment="1" applyProtection="1">
      <alignment horizontal="left" wrapText="1"/>
    </xf>
    <xf numFmtId="166" fontId="26" fillId="0" borderId="137" xfId="3" applyNumberFormat="1" applyFont="1" applyBorder="1" applyAlignment="1" applyProtection="1">
      <alignment horizontal="right"/>
    </xf>
    <xf numFmtId="166" fontId="26" fillId="0" borderId="138" xfId="3" applyNumberFormat="1" applyFont="1" applyBorder="1" applyAlignment="1" applyProtection="1">
      <alignment horizontal="right"/>
    </xf>
    <xf numFmtId="166" fontId="26" fillId="0" borderId="139" xfId="3" applyNumberFormat="1" applyFont="1" applyBorder="1" applyAlignment="1" applyProtection="1">
      <alignment horizontal="right"/>
    </xf>
    <xf numFmtId="166" fontId="26" fillId="0" borderId="34" xfId="3" applyNumberFormat="1" applyFont="1" applyBorder="1" applyAlignment="1" applyProtection="1">
      <alignment horizontal="right"/>
    </xf>
    <xf numFmtId="166" fontId="26" fillId="0" borderId="30" xfId="3" applyNumberFormat="1" applyFont="1" applyBorder="1" applyAlignment="1" applyProtection="1">
      <alignment horizontal="right"/>
    </xf>
    <xf numFmtId="166" fontId="26" fillId="0" borderId="35" xfId="3" applyNumberFormat="1" applyFont="1" applyBorder="1" applyAlignment="1" applyProtection="1">
      <alignment horizontal="right"/>
    </xf>
    <xf numFmtId="0" fontId="26" fillId="0" borderId="135" xfId="3" applyNumberFormat="1" applyFont="1" applyBorder="1" applyProtection="1"/>
    <xf numFmtId="0" fontId="58" fillId="0" borderId="140" xfId="3" applyFont="1" applyBorder="1" applyAlignment="1" applyProtection="1"/>
    <xf numFmtId="0" fontId="58" fillId="0" borderId="141" xfId="3" applyFont="1" applyBorder="1" applyAlignment="1" applyProtection="1"/>
    <xf numFmtId="166" fontId="58" fillId="0" borderId="142" xfId="3" applyNumberFormat="1" applyFont="1" applyBorder="1" applyProtection="1"/>
    <xf numFmtId="166" fontId="58" fillId="0" borderId="143" xfId="3" applyNumberFormat="1" applyFont="1" applyBorder="1" applyProtection="1"/>
    <xf numFmtId="166" fontId="58" fillId="0" borderId="144" xfId="3" applyNumberFormat="1" applyFont="1" applyBorder="1" applyProtection="1"/>
    <xf numFmtId="166" fontId="58" fillId="0" borderId="34" xfId="3" applyNumberFormat="1" applyFont="1" applyBorder="1" applyProtection="1"/>
    <xf numFmtId="166" fontId="58" fillId="0" borderId="35" xfId="3" applyNumberFormat="1" applyFont="1" applyBorder="1" applyProtection="1"/>
    <xf numFmtId="0" fontId="13" fillId="0" borderId="0" xfId="3" applyNumberFormat="1" applyFont="1" applyBorder="1" applyProtection="1"/>
    <xf numFmtId="0" fontId="30" fillId="0" borderId="0" xfId="3" applyNumberFormat="1" applyFont="1" applyProtection="1"/>
    <xf numFmtId="0" fontId="30" fillId="0" borderId="0" xfId="3" applyFont="1" applyProtection="1"/>
    <xf numFmtId="0" fontId="6" fillId="0" borderId="0" xfId="3" applyFont="1" applyProtection="1"/>
    <xf numFmtId="0" fontId="115" fillId="0" borderId="0" xfId="3" applyFont="1" applyProtection="1"/>
    <xf numFmtId="0" fontId="30" fillId="0" borderId="140" xfId="3" applyFont="1" applyBorder="1" applyProtection="1"/>
    <xf numFmtId="0" fontId="30" fillId="0" borderId="0" xfId="3" applyFont="1" applyBorder="1" applyAlignment="1" applyProtection="1"/>
    <xf numFmtId="0" fontId="30" fillId="0" borderId="0" xfId="3" applyFont="1" applyBorder="1" applyProtection="1"/>
    <xf numFmtId="0" fontId="115" fillId="0" borderId="0" xfId="3" applyFont="1" applyBorder="1" applyProtection="1"/>
    <xf numFmtId="0" fontId="30" fillId="0" borderId="0" xfId="3" applyNumberFormat="1" applyFont="1" applyBorder="1" applyProtection="1"/>
    <xf numFmtId="0" fontId="30" fillId="0" borderId="0" xfId="3" applyFont="1" applyAlignment="1" applyProtection="1">
      <alignment horizontal="left" vertical="center"/>
    </xf>
    <xf numFmtId="1" fontId="108" fillId="0" borderId="0" xfId="0" applyNumberFormat="1" applyFont="1" applyAlignment="1">
      <alignment horizontal="center"/>
    </xf>
    <xf numFmtId="0" fontId="26" fillId="0" borderId="145" xfId="3" applyFont="1" applyBorder="1" applyAlignment="1">
      <alignment horizontal="center"/>
    </xf>
    <xf numFmtId="0" fontId="26" fillId="0" borderId="146" xfId="3" applyFont="1" applyBorder="1" applyAlignment="1">
      <alignment horizontal="center"/>
    </xf>
    <xf numFmtId="0" fontId="26" fillId="0" borderId="147" xfId="3" applyFont="1" applyBorder="1" applyAlignment="1">
      <alignment horizontal="center"/>
    </xf>
    <xf numFmtId="0" fontId="39" fillId="0" borderId="86" xfId="3" applyFont="1" applyBorder="1" applyAlignment="1">
      <alignment horizontal="center"/>
    </xf>
    <xf numFmtId="167" fontId="3" fillId="0" borderId="86" xfId="3" applyNumberFormat="1" applyFont="1" applyBorder="1"/>
    <xf numFmtId="167" fontId="3" fillId="0" borderId="148" xfId="3" applyNumberFormat="1" applyFont="1" applyBorder="1"/>
    <xf numFmtId="167" fontId="3" fillId="0" borderId="87" xfId="3" applyNumberFormat="1" applyFont="1" applyBorder="1"/>
    <xf numFmtId="167" fontId="3" fillId="0" borderId="149" xfId="3" applyNumberFormat="1" applyFont="1" applyBorder="1"/>
    <xf numFmtId="167" fontId="3" fillId="0" borderId="150" xfId="3" applyNumberFormat="1" applyFont="1" applyBorder="1"/>
    <xf numFmtId="167" fontId="3" fillId="0" borderId="151" xfId="3" applyNumberFormat="1" applyFont="1" applyBorder="1"/>
    <xf numFmtId="0" fontId="0" fillId="0" borderId="153" xfId="0" applyBorder="1"/>
    <xf numFmtId="0" fontId="106" fillId="5" borderId="25" xfId="3" applyFont="1" applyFill="1" applyBorder="1" applyAlignment="1">
      <alignment wrapText="1"/>
    </xf>
    <xf numFmtId="3" fontId="106" fillId="5" borderId="25" xfId="3" applyNumberFormat="1" applyFont="1" applyFill="1" applyBorder="1" applyAlignment="1" applyProtection="1">
      <alignment horizontal="right"/>
    </xf>
    <xf numFmtId="0" fontId="45" fillId="0" borderId="0" xfId="0" applyFont="1" applyAlignment="1">
      <alignment horizontal="right"/>
    </xf>
    <xf numFmtId="0" fontId="48" fillId="0" borderId="0" xfId="0" applyFont="1"/>
    <xf numFmtId="0" fontId="0" fillId="0" borderId="154" xfId="0" applyBorder="1"/>
    <xf numFmtId="0" fontId="3" fillId="0" borderId="154" xfId="3" applyFont="1" applyBorder="1"/>
    <xf numFmtId="171" fontId="45" fillId="0" borderId="24" xfId="3" applyNumberFormat="1" applyFont="1" applyFill="1" applyBorder="1" applyAlignment="1"/>
    <xf numFmtId="0" fontId="26" fillId="0" borderId="155" xfId="3" applyFont="1" applyBorder="1" applyAlignment="1">
      <alignment horizontal="center"/>
    </xf>
    <xf numFmtId="0" fontId="39" fillId="0" borderId="156" xfId="3" applyFont="1" applyBorder="1" applyAlignment="1">
      <alignment horizontal="center"/>
    </xf>
    <xf numFmtId="0" fontId="39" fillId="0" borderId="157" xfId="3" applyFont="1" applyBorder="1" applyAlignment="1">
      <alignment horizontal="center"/>
    </xf>
    <xf numFmtId="0" fontId="39" fillId="0" borderId="158" xfId="3" applyFont="1" applyBorder="1" applyAlignment="1">
      <alignment horizontal="center"/>
    </xf>
    <xf numFmtId="167" fontId="3" fillId="0" borderId="156" xfId="3" applyNumberFormat="1" applyFont="1" applyBorder="1"/>
    <xf numFmtId="167" fontId="3" fillId="0" borderId="157" xfId="3" applyNumberFormat="1" applyFont="1" applyBorder="1"/>
    <xf numFmtId="167" fontId="3" fillId="0" borderId="158" xfId="3" applyNumberFormat="1" applyFont="1" applyBorder="1"/>
    <xf numFmtId="167" fontId="3" fillId="0" borderId="159" xfId="3" applyNumberFormat="1" applyFont="1" applyBorder="1"/>
    <xf numFmtId="167" fontId="3" fillId="0" borderId="160" xfId="3" applyNumberFormat="1" applyFont="1" applyBorder="1"/>
    <xf numFmtId="167" fontId="3" fillId="0" borderId="161" xfId="3" applyNumberFormat="1" applyFont="1" applyBorder="1"/>
    <xf numFmtId="1" fontId="26" fillId="0" borderId="162" xfId="3" applyNumberFormat="1" applyFont="1" applyBorder="1"/>
    <xf numFmtId="1" fontId="26" fillId="0" borderId="163" xfId="3" applyNumberFormat="1" applyFont="1" applyBorder="1"/>
    <xf numFmtId="1" fontId="26" fillId="0" borderId="164" xfId="3" applyNumberFormat="1" applyFont="1" applyBorder="1"/>
    <xf numFmtId="1" fontId="26" fillId="0" borderId="145" xfId="3" applyNumberFormat="1" applyFont="1" applyBorder="1" applyAlignment="1">
      <alignment horizontal="center"/>
    </xf>
    <xf numFmtId="1" fontId="26" fillId="0" borderId="146" xfId="3" applyNumberFormat="1" applyFont="1" applyBorder="1" applyAlignment="1">
      <alignment horizontal="center"/>
    </xf>
    <xf numFmtId="1" fontId="26" fillId="0" borderId="156" xfId="3" applyNumberFormat="1" applyFont="1" applyBorder="1"/>
    <xf numFmtId="1" fontId="26" fillId="0" borderId="165" xfId="3" applyNumberFormat="1" applyFont="1" applyBorder="1"/>
    <xf numFmtId="1" fontId="26" fillId="0" borderId="166" xfId="3" applyNumberFormat="1" applyFont="1" applyBorder="1"/>
    <xf numFmtId="1" fontId="26" fillId="0" borderId="167" xfId="3" applyNumberFormat="1" applyFont="1" applyBorder="1"/>
    <xf numFmtId="1" fontId="26" fillId="0" borderId="168" xfId="3" applyNumberFormat="1" applyFont="1" applyBorder="1"/>
    <xf numFmtId="1" fontId="26" fillId="0" borderId="169" xfId="3" applyNumberFormat="1" applyFont="1" applyBorder="1"/>
    <xf numFmtId="1" fontId="26" fillId="0" borderId="91" xfId="3" applyNumberFormat="1" applyFont="1" applyBorder="1"/>
    <xf numFmtId="1" fontId="26" fillId="0" borderId="170" xfId="3" applyNumberFormat="1" applyFont="1" applyBorder="1"/>
    <xf numFmtId="1" fontId="26" fillId="0" borderId="171" xfId="3" applyNumberFormat="1" applyFont="1" applyBorder="1"/>
    <xf numFmtId="1" fontId="26" fillId="0" borderId="157" xfId="3" applyNumberFormat="1" applyFont="1" applyBorder="1"/>
    <xf numFmtId="1" fontId="26" fillId="0" borderId="33" xfId="3" applyNumberFormat="1" applyFont="1" applyBorder="1"/>
    <xf numFmtId="1" fontId="26" fillId="0" borderId="172" xfId="3" applyNumberFormat="1" applyFont="1" applyBorder="1"/>
    <xf numFmtId="1" fontId="26" fillId="0" borderId="173" xfId="3" applyNumberFormat="1" applyFont="1" applyBorder="1"/>
    <xf numFmtId="1" fontId="26" fillId="0" borderId="174" xfId="3" applyNumberFormat="1" applyFont="1" applyBorder="1"/>
    <xf numFmtId="1" fontId="26" fillId="0" borderId="136" xfId="3" applyNumberFormat="1" applyFont="1" applyBorder="1"/>
    <xf numFmtId="1" fontId="26" fillId="0" borderId="155" xfId="3" applyNumberFormat="1" applyFont="1" applyBorder="1" applyAlignment="1">
      <alignment horizontal="center"/>
    </xf>
    <xf numFmtId="1" fontId="26" fillId="0" borderId="175" xfId="3" applyNumberFormat="1" applyFont="1" applyBorder="1"/>
    <xf numFmtId="1" fontId="26" fillId="0" borderId="158" xfId="3" applyNumberFormat="1" applyFont="1" applyBorder="1"/>
    <xf numFmtId="0" fontId="52" fillId="3" borderId="176" xfId="3" applyFont="1" applyFill="1" applyBorder="1"/>
    <xf numFmtId="166" fontId="52" fillId="3" borderId="176" xfId="3" applyNumberFormat="1" applyFont="1" applyFill="1" applyBorder="1"/>
    <xf numFmtId="0" fontId="98" fillId="3" borderId="176" xfId="3" applyFont="1" applyFill="1" applyBorder="1" applyAlignment="1">
      <alignment horizontal="left"/>
    </xf>
    <xf numFmtId="166" fontId="98" fillId="3" borderId="176" xfId="3" applyNumberFormat="1" applyFont="1" applyFill="1" applyBorder="1"/>
    <xf numFmtId="0" fontId="59" fillId="0" borderId="176" xfId="3" applyFont="1" applyBorder="1"/>
    <xf numFmtId="0" fontId="100" fillId="3" borderId="176" xfId="3" applyFont="1" applyFill="1" applyBorder="1"/>
    <xf numFmtId="0" fontId="85" fillId="0" borderId="176" xfId="3" applyFont="1" applyBorder="1"/>
    <xf numFmtId="167" fontId="85" fillId="0" borderId="176" xfId="8" applyNumberFormat="1" applyFont="1" applyFill="1" applyBorder="1" applyAlignment="1" applyProtection="1"/>
    <xf numFmtId="0" fontId="65" fillId="0" borderId="176" xfId="3" applyFont="1" applyBorder="1"/>
    <xf numFmtId="167" fontId="65" fillId="0" borderId="176" xfId="8" applyNumberFormat="1" applyFont="1" applyFill="1" applyBorder="1" applyAlignment="1" applyProtection="1"/>
    <xf numFmtId="0" fontId="85" fillId="0" borderId="52" xfId="3" applyFont="1" applyBorder="1"/>
    <xf numFmtId="167" fontId="85" fillId="0" borderId="52" xfId="8" applyNumberFormat="1" applyFont="1" applyFill="1" applyBorder="1" applyAlignment="1" applyProtection="1"/>
    <xf numFmtId="0" fontId="85" fillId="0" borderId="177" xfId="3" applyFont="1" applyBorder="1"/>
    <xf numFmtId="167" fontId="85" fillId="0" borderId="177" xfId="8" applyNumberFormat="1" applyFont="1" applyFill="1" applyBorder="1" applyAlignment="1" applyProtection="1"/>
    <xf numFmtId="0" fontId="98" fillId="0" borderId="52" xfId="3" applyFont="1" applyBorder="1"/>
    <xf numFmtId="167" fontId="98" fillId="0" borderId="52" xfId="8" applyNumberFormat="1" applyFont="1" applyFill="1" applyBorder="1" applyAlignment="1" applyProtection="1"/>
    <xf numFmtId="0" fontId="85" fillId="0" borderId="177" xfId="3" applyFont="1" applyBorder="1" applyAlignment="1">
      <alignment vertical="center"/>
    </xf>
    <xf numFmtId="0" fontId="85" fillId="0" borderId="48" xfId="3" applyFont="1" applyBorder="1"/>
    <xf numFmtId="167" fontId="85" fillId="0" borderId="48" xfId="8" applyNumberFormat="1" applyFont="1" applyFill="1" applyBorder="1" applyAlignment="1" applyProtection="1"/>
    <xf numFmtId="0" fontId="98" fillId="0" borderId="178" xfId="3" applyFont="1" applyBorder="1"/>
    <xf numFmtId="167" fontId="98" fillId="0" borderId="179" xfId="8" applyNumberFormat="1" applyFont="1" applyFill="1" applyBorder="1" applyAlignment="1" applyProtection="1"/>
    <xf numFmtId="167" fontId="98" fillId="0" borderId="180" xfId="8" applyNumberFormat="1" applyFont="1" applyFill="1" applyBorder="1" applyAlignment="1" applyProtection="1"/>
    <xf numFmtId="0" fontId="71" fillId="0" borderId="112" xfId="3" applyFont="1" applyBorder="1"/>
    <xf numFmtId="175" fontId="69" fillId="0" borderId="112" xfId="3" applyNumberFormat="1" applyFont="1" applyBorder="1" applyAlignment="1">
      <alignment horizontal="center"/>
    </xf>
    <xf numFmtId="175" fontId="69" fillId="0" borderId="0" xfId="3" applyNumberFormat="1" applyFont="1" applyBorder="1" applyAlignment="1">
      <alignment horizontal="center"/>
    </xf>
    <xf numFmtId="0" fontId="82" fillId="0" borderId="30" xfId="3" applyFont="1" applyBorder="1"/>
    <xf numFmtId="175" fontId="69" fillId="0" borderId="30" xfId="3" applyNumberFormat="1" applyFont="1" applyBorder="1" applyAlignment="1">
      <alignment horizontal="center"/>
    </xf>
    <xf numFmtId="0" fontId="67" fillId="0" borderId="182" xfId="3" applyFont="1" applyBorder="1" applyAlignment="1">
      <alignment horizontal="right"/>
    </xf>
    <xf numFmtId="0" fontId="67" fillId="0" borderId="34" xfId="3" applyFont="1" applyBorder="1" applyAlignment="1">
      <alignment horizontal="right"/>
    </xf>
    <xf numFmtId="0" fontId="67" fillId="0" borderId="111" xfId="3" applyFont="1" applyBorder="1" applyAlignment="1">
      <alignment horizontal="right"/>
    </xf>
    <xf numFmtId="169" fontId="69" fillId="0" borderId="113" xfId="3" applyNumberFormat="1" applyFont="1" applyBorder="1" applyAlignment="1">
      <alignment horizontal="center"/>
    </xf>
    <xf numFmtId="169" fontId="69" fillId="0" borderId="33" xfId="3" applyNumberFormat="1" applyFont="1" applyBorder="1" applyAlignment="1">
      <alignment horizontal="center"/>
    </xf>
    <xf numFmtId="169" fontId="69" fillId="0" borderId="35" xfId="3" applyNumberFormat="1" applyFont="1" applyBorder="1" applyAlignment="1">
      <alignment horizontal="center"/>
    </xf>
    <xf numFmtId="0" fontId="82" fillId="0" borderId="111" xfId="3" applyFont="1" applyBorder="1" applyAlignment="1">
      <alignment horizontal="center"/>
    </xf>
    <xf numFmtId="0" fontId="82" fillId="0" borderId="182" xfId="3" applyFont="1" applyBorder="1" applyAlignment="1">
      <alignment horizontal="center"/>
    </xf>
    <xf numFmtId="0" fontId="82" fillId="0" borderId="34" xfId="3" applyFont="1" applyBorder="1" applyAlignment="1">
      <alignment horizontal="center"/>
    </xf>
    <xf numFmtId="0" fontId="73" fillId="0" borderId="34" xfId="5" applyFont="1" applyBorder="1" applyProtection="1"/>
    <xf numFmtId="0" fontId="73" fillId="0" borderId="183" xfId="5" applyFont="1" applyBorder="1" applyProtection="1"/>
    <xf numFmtId="0" fontId="53" fillId="0" borderId="184" xfId="0" applyFont="1" applyBorder="1" applyProtection="1"/>
    <xf numFmtId="0" fontId="53" fillId="0" borderId="185" xfId="0" applyFont="1" applyBorder="1" applyProtection="1"/>
    <xf numFmtId="0" fontId="53" fillId="0" borderId="30" xfId="0" applyFont="1" applyBorder="1" applyProtection="1"/>
    <xf numFmtId="166" fontId="45" fillId="0" borderId="106" xfId="3" applyNumberFormat="1" applyFont="1" applyBorder="1"/>
    <xf numFmtId="166" fontId="45" fillId="0" borderId="186" xfId="3" applyNumberFormat="1" applyFont="1" applyBorder="1"/>
    <xf numFmtId="166" fontId="45" fillId="0" borderId="187" xfId="3" applyNumberFormat="1" applyFont="1" applyBorder="1"/>
    <xf numFmtId="0" fontId="46" fillId="0" borderId="0" xfId="0" applyFont="1" applyAlignment="1" applyProtection="1">
      <alignment horizontal="right"/>
    </xf>
    <xf numFmtId="0" fontId="117" fillId="0" borderId="0" xfId="3" applyFont="1"/>
    <xf numFmtId="0" fontId="45" fillId="0" borderId="0" xfId="3" applyFont="1" applyBorder="1"/>
    <xf numFmtId="166" fontId="45" fillId="2" borderId="191" xfId="3" applyNumberFormat="1" applyFont="1" applyFill="1" applyBorder="1" applyAlignment="1" applyProtection="1">
      <alignment vertical="center"/>
      <protection locked="0"/>
    </xf>
    <xf numFmtId="166" fontId="45" fillId="2" borderId="177" xfId="3" applyNumberFormat="1" applyFont="1" applyFill="1" applyBorder="1" applyAlignment="1" applyProtection="1">
      <alignment vertical="center"/>
      <protection locked="0"/>
    </xf>
    <xf numFmtId="166" fontId="45" fillId="2" borderId="176" xfId="3" applyNumberFormat="1" applyFont="1" applyFill="1" applyBorder="1" applyProtection="1">
      <protection locked="0"/>
    </xf>
    <xf numFmtId="166" fontId="45" fillId="2" borderId="193" xfId="3" applyNumberFormat="1" applyFont="1" applyFill="1" applyBorder="1" applyProtection="1">
      <protection locked="0"/>
    </xf>
    <xf numFmtId="166" fontId="45" fillId="2" borderId="177" xfId="3" applyNumberFormat="1" applyFont="1" applyFill="1" applyBorder="1" applyProtection="1">
      <protection locked="0"/>
    </xf>
    <xf numFmtId="166" fontId="45" fillId="2" borderId="198" xfId="3" applyNumberFormat="1" applyFont="1" applyFill="1" applyBorder="1" applyProtection="1">
      <protection locked="0"/>
    </xf>
    <xf numFmtId="0" fontId="45" fillId="3" borderId="200" xfId="3" applyFont="1" applyFill="1" applyBorder="1"/>
    <xf numFmtId="0" fontId="120" fillId="0" borderId="0" xfId="3" applyFont="1" applyAlignment="1" applyProtection="1">
      <alignment wrapText="1"/>
    </xf>
    <xf numFmtId="0" fontId="122" fillId="0" borderId="0" xfId="3" applyFont="1" applyAlignment="1">
      <alignment horizontal="right"/>
    </xf>
    <xf numFmtId="0" fontId="123" fillId="0" borderId="0" xfId="3" applyFont="1"/>
    <xf numFmtId="0" fontId="125" fillId="0" borderId="0" xfId="4" applyFont="1" applyBorder="1" applyAlignment="1">
      <alignment horizontal="left" vertical="center" wrapText="1"/>
    </xf>
    <xf numFmtId="166" fontId="74" fillId="0" borderId="212" xfId="3" applyNumberFormat="1" applyFont="1" applyBorder="1" applyAlignment="1" applyProtection="1">
      <alignment vertical="center" wrapText="1"/>
    </xf>
    <xf numFmtId="0" fontId="74" fillId="0" borderId="14" xfId="3" applyNumberFormat="1" applyFont="1" applyBorder="1" applyAlignment="1" applyProtection="1">
      <alignment wrapText="1"/>
    </xf>
    <xf numFmtId="0" fontId="74" fillId="0" borderId="96" xfId="3" applyNumberFormat="1" applyFont="1" applyBorder="1" applyAlignment="1" applyProtection="1">
      <alignment wrapText="1"/>
    </xf>
    <xf numFmtId="176" fontId="74" fillId="0" borderId="29" xfId="3" applyNumberFormat="1" applyFont="1" applyBorder="1" applyProtection="1"/>
    <xf numFmtId="0" fontId="81" fillId="0" borderId="0" xfId="3" applyFont="1" applyAlignment="1">
      <alignment horizontal="center"/>
    </xf>
    <xf numFmtId="0" fontId="53" fillId="0" borderId="0" xfId="4" applyFont="1"/>
    <xf numFmtId="0" fontId="81" fillId="0" borderId="0" xfId="4" applyFont="1" applyAlignment="1">
      <alignment horizontal="center"/>
    </xf>
    <xf numFmtId="0" fontId="68" fillId="0" borderId="0" xfId="4" applyFont="1"/>
    <xf numFmtId="0" fontId="81" fillId="0" borderId="1" xfId="4" applyFont="1" applyBorder="1" applyAlignment="1">
      <alignment wrapText="1"/>
    </xf>
    <xf numFmtId="0" fontId="81" fillId="0" borderId="0" xfId="4" applyFont="1"/>
    <xf numFmtId="0" fontId="81" fillId="0" borderId="0" xfId="4" applyFont="1" applyBorder="1" applyAlignment="1">
      <alignment wrapText="1"/>
    </xf>
    <xf numFmtId="0" fontId="76" fillId="0" borderId="0" xfId="4" applyFont="1"/>
    <xf numFmtId="0" fontId="126" fillId="0" borderId="0" xfId="4" applyFont="1"/>
    <xf numFmtId="0" fontId="79" fillId="0" borderId="176" xfId="3" applyFont="1" applyBorder="1" applyAlignment="1" applyProtection="1">
      <alignment vertical="center" wrapText="1"/>
    </xf>
    <xf numFmtId="14" fontId="69" fillId="0" borderId="29" xfId="3" applyNumberFormat="1" applyFont="1" applyBorder="1"/>
    <xf numFmtId="0" fontId="74" fillId="0" borderId="189" xfId="3" applyNumberFormat="1" applyFont="1" applyBorder="1" applyAlignment="1" applyProtection="1">
      <alignment wrapText="1"/>
    </xf>
    <xf numFmtId="0" fontId="74" fillId="0" borderId="136" xfId="3" applyNumberFormat="1" applyFont="1" applyBorder="1" applyAlignment="1" applyProtection="1">
      <alignment wrapText="1"/>
    </xf>
    <xf numFmtId="0" fontId="127" fillId="0" borderId="0" xfId="3" applyFont="1" applyAlignment="1">
      <alignment horizontal="left"/>
    </xf>
    <xf numFmtId="0" fontId="128" fillId="0" borderId="176" xfId="3" applyFont="1" applyBorder="1"/>
    <xf numFmtId="0" fontId="128" fillId="0" borderId="52" xfId="3" applyFont="1" applyBorder="1"/>
    <xf numFmtId="14" fontId="69" fillId="0" borderId="0" xfId="3" applyNumberFormat="1" applyFont="1" applyBorder="1" applyAlignment="1">
      <alignment horizontal="left"/>
    </xf>
    <xf numFmtId="0" fontId="118" fillId="0" borderId="0" xfId="3" applyFont="1" applyBorder="1" applyAlignment="1" applyProtection="1">
      <alignment vertical="center" wrapText="1"/>
    </xf>
    <xf numFmtId="0" fontId="119" fillId="0" borderId="0" xfId="3" applyFont="1" applyBorder="1" applyAlignment="1" applyProtection="1">
      <alignment vertical="center" wrapText="1"/>
    </xf>
    <xf numFmtId="164" fontId="60" fillId="0" borderId="0" xfId="3" applyNumberFormat="1" applyFont="1"/>
    <xf numFmtId="0" fontId="119" fillId="0" borderId="0" xfId="3" applyFont="1"/>
    <xf numFmtId="0" fontId="75" fillId="0" borderId="0" xfId="3" applyFont="1"/>
    <xf numFmtId="165" fontId="59" fillId="0" borderId="0" xfId="3" applyNumberFormat="1" applyFont="1" applyProtection="1"/>
    <xf numFmtId="0" fontId="59" fillId="0" borderId="123" xfId="3" applyFont="1" applyBorder="1" applyProtection="1"/>
    <xf numFmtId="14" fontId="57" fillId="0" borderId="0" xfId="3" applyNumberFormat="1" applyFont="1" applyAlignment="1" applyProtection="1">
      <alignment horizontal="left" wrapText="1"/>
    </xf>
    <xf numFmtId="0" fontId="59" fillId="0" borderId="33" xfId="3" applyFont="1" applyBorder="1" applyProtection="1"/>
    <xf numFmtId="0" fontId="130" fillId="0" borderId="0" xfId="3" applyFont="1"/>
    <xf numFmtId="166" fontId="74" fillId="8" borderId="29" xfId="3" applyNumberFormat="1" applyFont="1" applyFill="1" applyBorder="1" applyAlignment="1" applyProtection="1">
      <protection locked="0"/>
    </xf>
    <xf numFmtId="0" fontId="131" fillId="0" borderId="0" xfId="3" applyFont="1" applyAlignment="1" applyProtection="1">
      <alignment wrapText="1"/>
    </xf>
    <xf numFmtId="165" fontId="132" fillId="0" borderId="0" xfId="3" applyNumberFormat="1" applyFont="1" applyProtection="1"/>
    <xf numFmtId="0" fontId="132" fillId="0" borderId="0" xfId="3" applyFont="1" applyBorder="1" applyAlignment="1" applyProtection="1">
      <alignment horizontal="left"/>
    </xf>
    <xf numFmtId="0" fontId="58" fillId="0" borderId="0" xfId="3" applyFont="1" applyAlignment="1" applyProtection="1"/>
    <xf numFmtId="0" fontId="133" fillId="0" borderId="0" xfId="3" applyFont="1" applyBorder="1" applyAlignment="1">
      <alignment horizontal="left"/>
    </xf>
    <xf numFmtId="0" fontId="108" fillId="0" borderId="0" xfId="3" applyFont="1" applyAlignment="1" applyProtection="1">
      <alignment horizontal="left" wrapText="1"/>
    </xf>
    <xf numFmtId="0" fontId="118" fillId="0" borderId="0" xfId="3" applyFont="1" applyAlignment="1" applyProtection="1"/>
    <xf numFmtId="0" fontId="118" fillId="0" borderId="0" xfId="3" applyFont="1" applyBorder="1" applyAlignment="1" applyProtection="1"/>
    <xf numFmtId="0" fontId="58" fillId="0" borderId="33" xfId="3" applyFont="1" applyBorder="1" applyAlignment="1" applyProtection="1"/>
    <xf numFmtId="0" fontId="118" fillId="0" borderId="88" xfId="3" applyFont="1" applyBorder="1" applyAlignment="1" applyProtection="1">
      <alignment wrapText="1"/>
    </xf>
    <xf numFmtId="0" fontId="118" fillId="0" borderId="95" xfId="3" applyFont="1" applyBorder="1" applyAlignment="1" applyProtection="1">
      <alignment horizontal="center" wrapText="1"/>
    </xf>
    <xf numFmtId="165" fontId="118" fillId="0" borderId="46" xfId="3" applyNumberFormat="1" applyFont="1" applyBorder="1" applyAlignment="1" applyProtection="1">
      <alignment horizontal="center"/>
    </xf>
    <xf numFmtId="0" fontId="134" fillId="0" borderId="0" xfId="3" applyFont="1" applyBorder="1" applyProtection="1"/>
    <xf numFmtId="0" fontId="58" fillId="0" borderId="33" xfId="3" applyFont="1" applyBorder="1" applyProtection="1"/>
    <xf numFmtId="0" fontId="58" fillId="0" borderId="0" xfId="3" applyNumberFormat="1" applyFont="1" applyProtection="1"/>
    <xf numFmtId="0" fontId="118" fillId="0" borderId="0" xfId="3" applyNumberFormat="1" applyFont="1" applyAlignment="1" applyProtection="1">
      <alignment wrapText="1"/>
    </xf>
    <xf numFmtId="165" fontId="118" fillId="0" borderId="0" xfId="3" applyNumberFormat="1" applyFont="1" applyProtection="1"/>
    <xf numFmtId="0" fontId="118" fillId="0" borderId="0" xfId="3" applyFont="1" applyBorder="1" applyProtection="1"/>
    <xf numFmtId="0" fontId="58" fillId="0" borderId="33" xfId="3" applyNumberFormat="1" applyFont="1" applyBorder="1" applyProtection="1"/>
    <xf numFmtId="0" fontId="118" fillId="0" borderId="10" xfId="3" applyFont="1" applyBorder="1" applyAlignment="1" applyProtection="1">
      <alignment horizontal="left" wrapText="1"/>
    </xf>
    <xf numFmtId="166" fontId="118" fillId="8" borderId="210" xfId="3" applyNumberFormat="1" applyFont="1" applyFill="1" applyBorder="1" applyAlignment="1" applyProtection="1">
      <protection locked="0"/>
    </xf>
    <xf numFmtId="166" fontId="118" fillId="8" borderId="47" xfId="3" applyNumberFormat="1" applyFont="1" applyFill="1" applyBorder="1" applyAlignment="1" applyProtection="1">
      <protection locked="0"/>
    </xf>
    <xf numFmtId="0" fontId="58" fillId="0" borderId="0" xfId="3" applyNumberFormat="1" applyFont="1" applyAlignment="1" applyProtection="1">
      <alignment horizontal="left"/>
    </xf>
    <xf numFmtId="0" fontId="118" fillId="0" borderId="10" xfId="3" applyNumberFormat="1" applyFont="1" applyBorder="1" applyAlignment="1" applyProtection="1">
      <alignment horizontal="left" wrapText="1"/>
    </xf>
    <xf numFmtId="0" fontId="118" fillId="0" borderId="18" xfId="3" applyNumberFormat="1" applyFont="1" applyBorder="1" applyAlignment="1" applyProtection="1">
      <alignment horizontal="left" wrapText="1"/>
    </xf>
    <xf numFmtId="0" fontId="118" fillId="0" borderId="0" xfId="3" applyFont="1" applyFill="1" applyBorder="1" applyAlignment="1" applyProtection="1">
      <alignment horizontal="center"/>
    </xf>
    <xf numFmtId="166" fontId="118" fillId="8" borderId="209" xfId="3" applyNumberFormat="1" applyFont="1" applyFill="1" applyBorder="1" applyAlignment="1" applyProtection="1">
      <protection locked="0"/>
    </xf>
    <xf numFmtId="0" fontId="118" fillId="0" borderId="90" xfId="3" applyNumberFormat="1" applyFont="1" applyBorder="1" applyAlignment="1" applyProtection="1">
      <alignment wrapText="1"/>
    </xf>
    <xf numFmtId="0" fontId="118" fillId="0" borderId="0" xfId="3" applyNumberFormat="1" applyFont="1" applyBorder="1" applyAlignment="1" applyProtection="1">
      <alignment horizontal="center"/>
    </xf>
    <xf numFmtId="0" fontId="118" fillId="0" borderId="10" xfId="3" applyNumberFormat="1" applyFont="1" applyFill="1" applyBorder="1" applyAlignment="1" applyProtection="1">
      <alignment horizontal="left" wrapText="1"/>
    </xf>
    <xf numFmtId="0" fontId="118" fillId="0" borderId="18" xfId="3" applyNumberFormat="1" applyFont="1" applyFill="1" applyBorder="1" applyAlignment="1" applyProtection="1">
      <alignment horizontal="left" wrapText="1"/>
    </xf>
    <xf numFmtId="0" fontId="118" fillId="0" borderId="0" xfId="3" applyFont="1" applyAlignment="1" applyProtection="1">
      <alignment wrapText="1"/>
    </xf>
    <xf numFmtId="0" fontId="118" fillId="0" borderId="94" xfId="3" applyFont="1" applyBorder="1" applyAlignment="1" applyProtection="1">
      <alignment wrapText="1"/>
    </xf>
    <xf numFmtId="0" fontId="118" fillId="0" borderId="0" xfId="3" applyFont="1" applyBorder="1" applyAlignment="1" applyProtection="1">
      <alignment wrapText="1"/>
    </xf>
    <xf numFmtId="0" fontId="118" fillId="0" borderId="90" xfId="3" applyFont="1" applyBorder="1" applyAlignment="1" applyProtection="1">
      <alignment wrapText="1"/>
    </xf>
    <xf numFmtId="0" fontId="118" fillId="0" borderId="0" xfId="3" applyFont="1" applyBorder="1" applyAlignment="1" applyProtection="1">
      <alignment horizontal="center"/>
    </xf>
    <xf numFmtId="0" fontId="118" fillId="0" borderId="211" xfId="3" applyFont="1" applyBorder="1" applyAlignment="1" applyProtection="1">
      <alignment horizontal="left" wrapText="1"/>
    </xf>
    <xf numFmtId="166" fontId="118" fillId="0" borderId="0" xfId="3" applyNumberFormat="1" applyFont="1" applyBorder="1" applyAlignment="1" applyProtection="1">
      <alignment horizontal="right"/>
    </xf>
    <xf numFmtId="0" fontId="118" fillId="0" borderId="219" xfId="3" applyFont="1" applyBorder="1" applyAlignment="1" applyProtection="1">
      <alignment wrapText="1"/>
    </xf>
    <xf numFmtId="166" fontId="118" fillId="0" borderId="0" xfId="3" applyNumberFormat="1" applyFont="1" applyAlignment="1" applyProtection="1">
      <alignment horizontal="right"/>
    </xf>
    <xf numFmtId="0" fontId="118" fillId="0" borderId="0" xfId="3" applyFont="1" applyProtection="1"/>
    <xf numFmtId="0" fontId="67" fillId="0" borderId="0" xfId="3" applyFont="1" applyProtection="1"/>
    <xf numFmtId="166" fontId="67" fillId="0" borderId="0" xfId="3" applyNumberFormat="1" applyFont="1" applyBorder="1" applyAlignment="1" applyProtection="1">
      <alignment horizontal="right"/>
    </xf>
    <xf numFmtId="0" fontId="67" fillId="0" borderId="0" xfId="3" applyFont="1" applyBorder="1" applyAlignment="1" applyProtection="1">
      <alignment horizontal="right" vertical="center"/>
    </xf>
    <xf numFmtId="0" fontId="63" fillId="0" borderId="33" xfId="3" applyFont="1" applyBorder="1" applyProtection="1"/>
    <xf numFmtId="166" fontId="58" fillId="0" borderId="0" xfId="3" applyNumberFormat="1" applyFont="1" applyBorder="1" applyAlignment="1" applyProtection="1">
      <alignment horizontal="right"/>
    </xf>
    <xf numFmtId="0" fontId="70" fillId="0" borderId="0" xfId="3" applyFont="1" applyBorder="1" applyAlignment="1" applyProtection="1">
      <alignment wrapText="1"/>
    </xf>
    <xf numFmtId="0" fontId="58" fillId="0" borderId="35" xfId="3" applyFont="1" applyBorder="1" applyAlignment="1" applyProtection="1">
      <alignment wrapText="1"/>
    </xf>
    <xf numFmtId="165" fontId="58" fillId="0" borderId="0" xfId="3" applyNumberFormat="1" applyFont="1" applyBorder="1" applyProtection="1"/>
    <xf numFmtId="0" fontId="59" fillId="0" borderId="0" xfId="3" applyFont="1" applyBorder="1" applyAlignment="1" applyProtection="1">
      <alignment wrapText="1"/>
    </xf>
    <xf numFmtId="165" fontId="59" fillId="0" borderId="0" xfId="3" applyNumberFormat="1" applyFont="1" applyBorder="1" applyProtection="1"/>
    <xf numFmtId="14" fontId="120" fillId="0" borderId="29" xfId="3" applyNumberFormat="1" applyFont="1" applyBorder="1" applyAlignment="1" applyProtection="1">
      <alignment horizontal="left" wrapText="1"/>
    </xf>
    <xf numFmtId="0" fontId="60" fillId="0" borderId="54" xfId="3" applyFont="1" applyBorder="1" applyAlignment="1" applyProtection="1">
      <alignment wrapText="1"/>
    </xf>
    <xf numFmtId="0" fontId="62" fillId="0" borderId="0" xfId="3" applyFont="1" applyBorder="1" applyAlignment="1" applyProtection="1">
      <alignment wrapText="1"/>
    </xf>
    <xf numFmtId="0" fontId="133" fillId="0" borderId="0" xfId="3" applyFont="1" applyBorder="1" applyAlignment="1"/>
    <xf numFmtId="0" fontId="135" fillId="0" borderId="0" xfId="3" applyFont="1" applyBorder="1" applyAlignment="1" applyProtection="1">
      <alignment wrapText="1"/>
    </xf>
    <xf numFmtId="0" fontId="136" fillId="0" borderId="0" xfId="3" applyFont="1" applyAlignment="1" applyProtection="1">
      <alignment wrapText="1"/>
    </xf>
    <xf numFmtId="165" fontId="132" fillId="0" borderId="4" xfId="3" applyNumberFormat="1" applyFont="1" applyBorder="1" applyAlignment="1" applyProtection="1">
      <alignment horizontal="center" wrapText="1"/>
    </xf>
    <xf numFmtId="165" fontId="59" fillId="0" borderId="0" xfId="3" applyNumberFormat="1" applyFont="1" applyBorder="1" applyAlignment="1" applyProtection="1">
      <alignment horizontal="center" wrapText="1"/>
    </xf>
    <xf numFmtId="0" fontId="132" fillId="0" borderId="0" xfId="3" applyFont="1" applyBorder="1" applyAlignment="1" applyProtection="1">
      <alignment wrapText="1"/>
    </xf>
    <xf numFmtId="0" fontId="118" fillId="0" borderId="176" xfId="3" applyFont="1" applyBorder="1" applyAlignment="1" applyProtection="1">
      <alignment horizontal="left" wrapText="1"/>
    </xf>
    <xf numFmtId="166" fontId="58" fillId="0" borderId="0" xfId="3" applyNumberFormat="1" applyFont="1" applyFill="1" applyBorder="1" applyAlignment="1" applyProtection="1">
      <alignment wrapText="1"/>
    </xf>
    <xf numFmtId="0" fontId="58" fillId="0" borderId="0" xfId="3" applyFont="1" applyAlignment="1" applyProtection="1">
      <alignment horizontal="left" wrapText="1"/>
    </xf>
    <xf numFmtId="0" fontId="118" fillId="0" borderId="176" xfId="3" applyFont="1" applyBorder="1" applyAlignment="1" applyProtection="1">
      <alignment wrapText="1"/>
    </xf>
    <xf numFmtId="0" fontId="62" fillId="0" borderId="0" xfId="3" applyNumberFormat="1" applyFont="1" applyAlignment="1" applyProtection="1">
      <alignment wrapText="1"/>
    </xf>
    <xf numFmtId="166" fontId="118" fillId="0" borderId="5" xfId="3" applyNumberFormat="1" applyFont="1" applyBorder="1" applyAlignment="1" applyProtection="1">
      <alignment wrapText="1"/>
    </xf>
    <xf numFmtId="0" fontId="58" fillId="0" borderId="0" xfId="3" applyNumberFormat="1" applyFont="1" applyAlignment="1" applyProtection="1">
      <alignment wrapText="1"/>
    </xf>
    <xf numFmtId="165" fontId="58" fillId="0" borderId="0" xfId="3" applyNumberFormat="1" applyFont="1" applyAlignment="1" applyProtection="1">
      <alignment wrapText="1"/>
    </xf>
    <xf numFmtId="0" fontId="118" fillId="0" borderId="3" xfId="3" applyNumberFormat="1" applyFont="1" applyBorder="1" applyAlignment="1" applyProtection="1">
      <alignment wrapText="1"/>
    </xf>
    <xf numFmtId="0" fontId="118" fillId="0" borderId="57" xfId="3" applyNumberFormat="1" applyFont="1" applyBorder="1" applyAlignment="1" applyProtection="1">
      <alignment wrapText="1"/>
    </xf>
    <xf numFmtId="165" fontId="118" fillId="0" borderId="4" xfId="3" applyNumberFormat="1" applyFont="1" applyBorder="1" applyAlignment="1" applyProtection="1">
      <alignment wrapText="1"/>
    </xf>
    <xf numFmtId="0" fontId="118" fillId="0" borderId="2" xfId="3" applyNumberFormat="1" applyFont="1" applyBorder="1" applyAlignment="1" applyProtection="1">
      <alignment horizontal="left" wrapText="1"/>
    </xf>
    <xf numFmtId="0" fontId="118" fillId="0" borderId="1" xfId="3" applyFont="1" applyBorder="1" applyAlignment="1" applyProtection="1">
      <alignment wrapText="1"/>
    </xf>
    <xf numFmtId="0" fontId="118" fillId="0" borderId="2" xfId="3" applyNumberFormat="1" applyFont="1" applyFill="1" applyBorder="1" applyAlignment="1" applyProtection="1">
      <alignment horizontal="left" wrapText="1"/>
    </xf>
    <xf numFmtId="166" fontId="58" fillId="0" borderId="0" xfId="3" applyNumberFormat="1" applyFont="1" applyBorder="1" applyAlignment="1" applyProtection="1">
      <alignment wrapText="1"/>
    </xf>
    <xf numFmtId="0" fontId="132" fillId="0" borderId="0" xfId="3" applyFont="1" applyAlignment="1" applyProtection="1">
      <alignment wrapText="1"/>
    </xf>
    <xf numFmtId="165" fontId="59" fillId="0" borderId="0" xfId="3" applyNumberFormat="1" applyFont="1" applyAlignment="1" applyProtection="1">
      <alignment wrapText="1"/>
    </xf>
    <xf numFmtId="165" fontId="60" fillId="0" borderId="0" xfId="3" applyNumberFormat="1" applyFont="1" applyAlignment="1" applyProtection="1">
      <alignment wrapText="1"/>
    </xf>
    <xf numFmtId="0" fontId="137" fillId="0" borderId="0" xfId="3" applyFont="1"/>
    <xf numFmtId="0" fontId="53" fillId="0" borderId="0" xfId="0" applyFont="1"/>
    <xf numFmtId="0" fontId="108" fillId="0" borderId="0" xfId="3" applyFont="1" applyBorder="1" applyProtection="1"/>
    <xf numFmtId="0" fontId="138" fillId="0" borderId="0" xfId="3" applyFont="1"/>
    <xf numFmtId="0" fontId="139" fillId="0" borderId="0" xfId="3" applyFont="1"/>
    <xf numFmtId="0" fontId="132" fillId="0" borderId="0" xfId="3" applyFont="1" applyBorder="1"/>
    <xf numFmtId="0" fontId="138" fillId="0" borderId="176" xfId="3" applyFont="1" applyBorder="1"/>
    <xf numFmtId="0" fontId="138" fillId="0" borderId="176" xfId="3" applyFont="1" applyBorder="1" applyAlignment="1">
      <alignment horizontal="center"/>
    </xf>
    <xf numFmtId="3" fontId="138" fillId="2" borderId="176" xfId="3" applyNumberFormat="1" applyFont="1" applyFill="1" applyBorder="1" applyAlignment="1" applyProtection="1">
      <alignment horizontal="left"/>
      <protection locked="0"/>
    </xf>
    <xf numFmtId="3" fontId="138" fillId="2" borderId="176" xfId="3" applyNumberFormat="1" applyFont="1" applyFill="1" applyBorder="1" applyAlignment="1" applyProtection="1">
      <alignment horizontal="right"/>
      <protection locked="0"/>
    </xf>
    <xf numFmtId="3" fontId="139" fillId="0" borderId="0" xfId="3" applyNumberFormat="1" applyFont="1"/>
    <xf numFmtId="175" fontId="138" fillId="2" borderId="176" xfId="3" applyNumberFormat="1" applyFont="1" applyFill="1" applyBorder="1" applyAlignment="1" applyProtection="1">
      <alignment horizontal="right"/>
      <protection locked="0"/>
    </xf>
    <xf numFmtId="175" fontId="139" fillId="0" borderId="0" xfId="3" applyNumberFormat="1" applyFont="1"/>
    <xf numFmtId="3" fontId="138" fillId="2" borderId="177" xfId="3" applyNumberFormat="1" applyFont="1" applyFill="1" applyBorder="1" applyAlignment="1" applyProtection="1">
      <alignment horizontal="left"/>
      <protection locked="0"/>
    </xf>
    <xf numFmtId="3" fontId="110" fillId="0" borderId="0" xfId="3" applyNumberFormat="1" applyFont="1"/>
    <xf numFmtId="0" fontId="140" fillId="12" borderId="181" xfId="3" applyFont="1" applyFill="1" applyBorder="1" applyAlignment="1">
      <alignment wrapText="1"/>
    </xf>
    <xf numFmtId="0" fontId="141" fillId="0" borderId="0" xfId="4" applyFont="1" applyBorder="1" applyAlignment="1">
      <alignment horizontal="left" vertical="center" wrapText="1"/>
    </xf>
    <xf numFmtId="0" fontId="137" fillId="0" borderId="0" xfId="3" applyFont="1" applyAlignment="1">
      <alignment horizontal="right"/>
    </xf>
    <xf numFmtId="0" fontId="137" fillId="0" borderId="0" xfId="3" applyFont="1" applyBorder="1"/>
    <xf numFmtId="0" fontId="142" fillId="0" borderId="0" xfId="3" applyFont="1" applyBorder="1" applyAlignment="1">
      <alignment horizontal="left"/>
    </xf>
    <xf numFmtId="0" fontId="138" fillId="10" borderId="52" xfId="3" applyFont="1" applyFill="1" applyBorder="1"/>
    <xf numFmtId="0" fontId="143" fillId="0" borderId="0" xfId="3" applyFont="1"/>
    <xf numFmtId="168" fontId="145" fillId="0" borderId="0" xfId="7" applyNumberFormat="1" applyFont="1" applyFill="1" applyBorder="1" applyAlignment="1" applyProtection="1">
      <alignment horizontal="center"/>
    </xf>
    <xf numFmtId="0" fontId="146" fillId="11" borderId="179" xfId="3" applyFont="1" applyFill="1" applyBorder="1"/>
    <xf numFmtId="0" fontId="147" fillId="0" borderId="0" xfId="3" applyFont="1"/>
    <xf numFmtId="0" fontId="138" fillId="10" borderId="176" xfId="3" applyFont="1" applyFill="1" applyBorder="1"/>
    <xf numFmtId="0" fontId="146" fillId="0" borderId="0" xfId="3" applyFont="1"/>
    <xf numFmtId="0" fontId="138" fillId="10" borderId="177" xfId="3" applyFont="1" applyFill="1" applyBorder="1"/>
    <xf numFmtId="3" fontId="139" fillId="0" borderId="0" xfId="3" applyNumberFormat="1" applyFont="1" applyAlignment="1">
      <alignment horizontal="left"/>
    </xf>
    <xf numFmtId="0" fontId="149" fillId="0" borderId="0" xfId="3" applyFont="1"/>
    <xf numFmtId="0" fontId="139" fillId="0" borderId="0" xfId="3" applyFont="1" applyBorder="1"/>
    <xf numFmtId="0" fontId="95" fillId="0" borderId="0" xfId="4" applyFont="1" applyBorder="1" applyAlignment="1">
      <alignment horizontal="left" vertical="center" wrapText="1"/>
    </xf>
    <xf numFmtId="0" fontId="58" fillId="0" borderId="0" xfId="3" applyFont="1" applyAlignment="1"/>
    <xf numFmtId="0" fontId="67" fillId="0" borderId="0" xfId="3" applyFont="1" applyBorder="1" applyAlignment="1">
      <alignment horizontal="center"/>
    </xf>
    <xf numFmtId="0" fontId="57" fillId="0" borderId="0" xfId="3" applyFont="1" applyBorder="1" applyAlignment="1" applyProtection="1">
      <alignment wrapText="1"/>
      <protection locked="0"/>
    </xf>
    <xf numFmtId="0" fontId="118" fillId="0" borderId="0" xfId="3" applyFont="1" applyBorder="1" applyAlignment="1">
      <alignment horizontal="left"/>
    </xf>
    <xf numFmtId="165" fontId="58" fillId="0" borderId="0" xfId="3" applyNumberFormat="1" applyFont="1" applyProtection="1">
      <protection locked="0"/>
    </xf>
    <xf numFmtId="0" fontId="150" fillId="0" borderId="0" xfId="3" applyFont="1" applyBorder="1" applyAlignment="1">
      <alignment horizontal="left" vertical="top" wrapText="1"/>
    </xf>
    <xf numFmtId="0" fontId="58" fillId="0" borderId="0" xfId="3" applyFont="1" applyAlignment="1">
      <alignment horizontal="left" indent="2"/>
    </xf>
    <xf numFmtId="0" fontId="58" fillId="0" borderId="182" xfId="3" applyFont="1" applyBorder="1" applyProtection="1">
      <protection locked="0"/>
    </xf>
    <xf numFmtId="0" fontId="69" fillId="0" borderId="170" xfId="3" applyFont="1" applyBorder="1" applyAlignment="1">
      <alignment horizontal="left" indent="3"/>
    </xf>
    <xf numFmtId="0" fontId="69" fillId="0" borderId="194" xfId="3" applyFont="1" applyBorder="1" applyAlignment="1">
      <alignment horizontal="left" indent="3"/>
    </xf>
    <xf numFmtId="166" fontId="69" fillId="0" borderId="195" xfId="3" applyNumberFormat="1" applyFont="1" applyBorder="1" applyProtection="1"/>
    <xf numFmtId="166" fontId="69" fillId="0" borderId="196" xfId="3" applyNumberFormat="1" applyFont="1" applyBorder="1" applyProtection="1"/>
    <xf numFmtId="0" fontId="58" fillId="0" borderId="0" xfId="3" applyNumberFormat="1" applyFont="1" applyAlignment="1">
      <alignment horizontal="left"/>
    </xf>
    <xf numFmtId="0" fontId="58" fillId="0" borderId="0" xfId="3" applyNumberFormat="1" applyFont="1"/>
    <xf numFmtId="0" fontId="69" fillId="0" borderId="149" xfId="3" applyFont="1" applyBorder="1" applyAlignment="1">
      <alignment horizontal="left" indent="3"/>
    </xf>
    <xf numFmtId="166" fontId="69" fillId="0" borderId="150" xfId="3" applyNumberFormat="1" applyFont="1" applyBorder="1" applyProtection="1"/>
    <xf numFmtId="166" fontId="69" fillId="0" borderId="197" xfId="3" applyNumberFormat="1" applyFont="1" applyBorder="1" applyProtection="1"/>
    <xf numFmtId="0" fontId="69" fillId="0" borderId="214" xfId="3" applyFont="1" applyBorder="1" applyAlignment="1">
      <alignment horizontal="left" indent="3"/>
    </xf>
    <xf numFmtId="166" fontId="69" fillId="0" borderId="215" xfId="3" applyNumberFormat="1" applyFont="1" applyBorder="1" applyProtection="1"/>
    <xf numFmtId="166" fontId="69" fillId="0" borderId="216" xfId="3" applyNumberFormat="1" applyFont="1" applyBorder="1" applyProtection="1"/>
    <xf numFmtId="0" fontId="45" fillId="0" borderId="149" xfId="3" applyFont="1" applyBorder="1" applyAlignment="1">
      <alignment horizontal="left" indent="3"/>
    </xf>
    <xf numFmtId="0" fontId="45" fillId="0" borderId="152" xfId="3" applyFont="1" applyBorder="1" applyAlignment="1">
      <alignment horizontal="left" indent="3"/>
    </xf>
    <xf numFmtId="0" fontId="82" fillId="0" borderId="0" xfId="3" applyFont="1"/>
    <xf numFmtId="0" fontId="82" fillId="0" borderId="0" xfId="3" applyFont="1" applyAlignment="1">
      <alignment vertical="center"/>
    </xf>
    <xf numFmtId="0" fontId="60" fillId="0" borderId="0" xfId="3" applyFont="1" applyBorder="1"/>
    <xf numFmtId="166" fontId="48" fillId="0" borderId="0" xfId="3" applyNumberFormat="1" applyFont="1"/>
    <xf numFmtId="165" fontId="81" fillId="0" borderId="0" xfId="3" applyNumberFormat="1" applyFont="1" applyAlignment="1">
      <alignment horizontal="left"/>
    </xf>
    <xf numFmtId="165" fontId="48" fillId="0" borderId="0" xfId="3" applyNumberFormat="1" applyFont="1"/>
    <xf numFmtId="166" fontId="48" fillId="0" borderId="0" xfId="3" applyNumberFormat="1" applyFont="1" applyBorder="1"/>
    <xf numFmtId="0" fontId="151" fillId="0" borderId="0" xfId="3" applyFont="1"/>
    <xf numFmtId="49" fontId="152" fillId="0" borderId="0" xfId="3" applyNumberFormat="1" applyFont="1"/>
    <xf numFmtId="49" fontId="151" fillId="0" borderId="0" xfId="3" applyNumberFormat="1" applyFont="1"/>
    <xf numFmtId="165" fontId="58" fillId="0" borderId="176" xfId="3" applyNumberFormat="1" applyFont="1" applyBorder="1" applyProtection="1">
      <protection locked="0"/>
    </xf>
    <xf numFmtId="166" fontId="67" fillId="0" borderId="176" xfId="3" applyNumberFormat="1" applyFont="1" applyBorder="1" applyProtection="1">
      <protection locked="0"/>
    </xf>
    <xf numFmtId="0" fontId="58" fillId="0" borderId="220" xfId="3" applyFont="1" applyBorder="1" applyAlignment="1">
      <alignment horizontal="right" wrapText="1"/>
    </xf>
    <xf numFmtId="1" fontId="57" fillId="0" borderId="221" xfId="3" applyNumberFormat="1" applyFont="1" applyBorder="1" applyAlignment="1">
      <alignment horizontal="center" wrapText="1"/>
    </xf>
    <xf numFmtId="1" fontId="57" fillId="0" borderId="222" xfId="3" applyNumberFormat="1" applyFont="1" applyBorder="1" applyAlignment="1">
      <alignment horizontal="center" wrapText="1"/>
    </xf>
    <xf numFmtId="0" fontId="69" fillId="0" borderId="220" xfId="3" applyFont="1" applyBorder="1"/>
    <xf numFmtId="165" fontId="58" fillId="0" borderId="221" xfId="3" applyNumberFormat="1" applyFont="1" applyBorder="1" applyAlignment="1">
      <alignment horizontal="center"/>
    </xf>
    <xf numFmtId="165" fontId="58" fillId="0" borderId="222" xfId="3" applyNumberFormat="1" applyFont="1" applyBorder="1" applyAlignment="1">
      <alignment horizontal="center"/>
    </xf>
    <xf numFmtId="165" fontId="58" fillId="0" borderId="221" xfId="3" applyNumberFormat="1" applyFont="1" applyBorder="1" applyAlignment="1" applyProtection="1">
      <alignment horizontal="left" indent="2"/>
      <protection locked="0"/>
    </xf>
    <xf numFmtId="165" fontId="58" fillId="0" borderId="222" xfId="3" applyNumberFormat="1" applyFont="1" applyBorder="1" applyAlignment="1" applyProtection="1">
      <alignment horizontal="left" indent="2"/>
      <protection locked="0"/>
    </xf>
    <xf numFmtId="165" fontId="58" fillId="0" borderId="193" xfId="3" applyNumberFormat="1" applyFont="1" applyBorder="1" applyProtection="1">
      <protection locked="0"/>
    </xf>
    <xf numFmtId="166" fontId="67" fillId="0" borderId="193" xfId="3" applyNumberFormat="1" applyFont="1" applyBorder="1" applyProtection="1">
      <protection locked="0"/>
    </xf>
    <xf numFmtId="16" fontId="58" fillId="0" borderId="223" xfId="3" applyNumberFormat="1" applyFont="1" applyBorder="1" applyAlignment="1">
      <alignment horizontal="left" indent="3"/>
    </xf>
    <xf numFmtId="0" fontId="58" fillId="0" borderId="220" xfId="3" applyNumberFormat="1" applyFont="1" applyBorder="1" applyAlignment="1">
      <alignment horizontal="left" indent="3"/>
    </xf>
    <xf numFmtId="0" fontId="58" fillId="0" borderId="220" xfId="3" applyNumberFormat="1" applyFont="1" applyFill="1" applyBorder="1" applyAlignment="1">
      <alignment horizontal="left" indent="3"/>
    </xf>
    <xf numFmtId="0" fontId="58" fillId="0" borderId="220" xfId="3" applyNumberFormat="1" applyFont="1" applyBorder="1" applyAlignment="1">
      <alignment horizontal="left" wrapText="1" indent="3"/>
    </xf>
    <xf numFmtId="3" fontId="58" fillId="0" borderId="220" xfId="3" applyNumberFormat="1" applyFont="1" applyBorder="1" applyAlignment="1">
      <alignment horizontal="left" indent="3"/>
    </xf>
    <xf numFmtId="0" fontId="58" fillId="0" borderId="224" xfId="3" applyFont="1" applyBorder="1" applyAlignment="1">
      <alignment horizontal="left" indent="3"/>
    </xf>
    <xf numFmtId="0" fontId="57" fillId="0" borderId="0" xfId="3" applyFont="1"/>
    <xf numFmtId="176" fontId="138" fillId="9" borderId="176" xfId="3" applyNumberFormat="1" applyFont="1" applyFill="1" applyBorder="1" applyAlignment="1" applyProtection="1">
      <alignment horizontal="right"/>
      <protection locked="0"/>
    </xf>
    <xf numFmtId="176" fontId="139" fillId="0" borderId="0" xfId="3" applyNumberFormat="1" applyFont="1"/>
    <xf numFmtId="176" fontId="138" fillId="2" borderId="52" xfId="3" applyNumberFormat="1" applyFont="1" applyFill="1" applyBorder="1" applyAlignment="1" applyProtection="1">
      <alignment horizontal="right"/>
      <protection locked="0"/>
    </xf>
    <xf numFmtId="176" fontId="138" fillId="9" borderId="179" xfId="3" applyNumberFormat="1" applyFont="1" applyFill="1" applyBorder="1" applyAlignment="1" applyProtection="1">
      <alignment horizontal="right"/>
      <protection locked="0"/>
    </xf>
    <xf numFmtId="176" fontId="122" fillId="0" borderId="97" xfId="3" applyNumberFormat="1" applyFont="1" applyBorder="1"/>
    <xf numFmtId="176" fontId="122" fillId="0" borderId="18" xfId="3" applyNumberFormat="1" applyFont="1" applyBorder="1"/>
    <xf numFmtId="176" fontId="137" fillId="0" borderId="0" xfId="3" applyNumberFormat="1" applyFont="1"/>
    <xf numFmtId="176" fontId="140" fillId="12" borderId="181" xfId="3" applyNumberFormat="1" applyFont="1" applyFill="1" applyBorder="1" applyAlignment="1" applyProtection="1">
      <alignment horizontal="right"/>
    </xf>
    <xf numFmtId="176" fontId="140" fillId="12" borderId="181" xfId="3" applyNumberFormat="1" applyFont="1" applyFill="1" applyBorder="1" applyAlignment="1">
      <alignment horizontal="right"/>
    </xf>
    <xf numFmtId="176" fontId="122" fillId="0" borderId="0" xfId="3" applyNumberFormat="1" applyFont="1"/>
    <xf numFmtId="176" fontId="138" fillId="2" borderId="176" xfId="3" applyNumberFormat="1" applyFont="1" applyFill="1" applyBorder="1" applyAlignment="1" applyProtection="1">
      <alignment horizontal="right"/>
      <protection locked="0"/>
    </xf>
    <xf numFmtId="176" fontId="69" fillId="3" borderId="29" xfId="3" applyNumberFormat="1" applyFont="1" applyFill="1" applyBorder="1"/>
    <xf numFmtId="176" fontId="45" fillId="0" borderId="0" xfId="3" applyNumberFormat="1" applyFont="1"/>
    <xf numFmtId="176" fontId="119" fillId="3" borderId="136" xfId="3" applyNumberFormat="1" applyFont="1" applyFill="1" applyBorder="1" applyAlignment="1">
      <alignment horizontal="center"/>
    </xf>
    <xf numFmtId="176" fontId="119" fillId="9" borderId="179" xfId="3" applyNumberFormat="1" applyFont="1" applyFill="1" applyBorder="1" applyAlignment="1" applyProtection="1">
      <alignment horizontal="right"/>
      <protection locked="0"/>
    </xf>
    <xf numFmtId="0" fontId="58" fillId="0" borderId="220" xfId="3" applyNumberFormat="1" applyFont="1" applyFill="1" applyBorder="1" applyAlignment="1">
      <alignment horizontal="left" wrapText="1" indent="3"/>
    </xf>
    <xf numFmtId="0" fontId="69" fillId="0" borderId="0" xfId="3" applyFont="1"/>
    <xf numFmtId="176" fontId="138" fillId="2" borderId="178" xfId="3" applyNumberFormat="1" applyFont="1" applyFill="1" applyBorder="1" applyAlignment="1" applyProtection="1">
      <alignment horizontal="right"/>
      <protection locked="0"/>
    </xf>
    <xf numFmtId="176" fontId="138" fillId="2" borderId="179" xfId="3" applyNumberFormat="1" applyFont="1" applyFill="1" applyBorder="1" applyAlignment="1" applyProtection="1">
      <alignment horizontal="right"/>
      <protection locked="0"/>
    </xf>
    <xf numFmtId="176" fontId="138" fillId="2" borderId="180" xfId="3" applyNumberFormat="1" applyFont="1" applyFill="1" applyBorder="1" applyAlignment="1" applyProtection="1">
      <alignment horizontal="right"/>
      <protection locked="0"/>
    </xf>
    <xf numFmtId="0" fontId="57" fillId="0" borderId="0" xfId="3" applyFont="1" applyAlignment="1">
      <alignment vertical="top"/>
    </xf>
    <xf numFmtId="0" fontId="137" fillId="0" borderId="13" xfId="3" applyFont="1" applyBorder="1"/>
    <xf numFmtId="0" fontId="67" fillId="0" borderId="0" xfId="3" applyFont="1"/>
    <xf numFmtId="0" fontId="69" fillId="2" borderId="176" xfId="3" applyNumberFormat="1" applyFont="1" applyFill="1" applyBorder="1" applyAlignment="1" applyProtection="1">
      <alignment horizontal="center"/>
      <protection locked="0"/>
    </xf>
    <xf numFmtId="0" fontId="69" fillId="2" borderId="193" xfId="3" applyNumberFormat="1" applyFont="1" applyFill="1" applyBorder="1" applyAlignment="1" applyProtection="1">
      <alignment horizontal="center"/>
      <protection locked="0"/>
    </xf>
    <xf numFmtId="0" fontId="154" fillId="0" borderId="0" xfId="3" applyFont="1" applyBorder="1" applyAlignment="1">
      <alignment horizontal="left" vertical="top" wrapText="1"/>
    </xf>
    <xf numFmtId="0" fontId="155" fillId="0" borderId="0" xfId="3" applyFont="1"/>
    <xf numFmtId="0" fontId="29" fillId="0" borderId="0" xfId="3" applyFont="1"/>
    <xf numFmtId="1" fontId="57" fillId="0" borderId="229" xfId="3" applyNumberFormat="1" applyFont="1" applyBorder="1" applyAlignment="1">
      <alignment horizontal="center" wrapText="1"/>
    </xf>
    <xf numFmtId="1" fontId="57" fillId="0" borderId="230" xfId="3" applyNumberFormat="1" applyFont="1" applyBorder="1" applyAlignment="1">
      <alignment horizontal="center" wrapText="1"/>
    </xf>
    <xf numFmtId="165" fontId="58" fillId="0" borderId="231" xfId="3" applyNumberFormat="1" applyFont="1" applyBorder="1" applyAlignment="1" applyProtection="1">
      <alignment horizontal="left" indent="2"/>
      <protection locked="0"/>
    </xf>
    <xf numFmtId="165" fontId="58" fillId="0" borderId="232" xfId="3" applyNumberFormat="1" applyFont="1" applyBorder="1" applyAlignment="1" applyProtection="1">
      <alignment horizontal="left" indent="2"/>
      <protection locked="0"/>
    </xf>
    <xf numFmtId="165" fontId="58" fillId="0" borderId="233" xfId="3" applyNumberFormat="1" applyFont="1" applyBorder="1" applyAlignment="1" applyProtection="1">
      <alignment horizontal="left" indent="2"/>
      <protection locked="0"/>
    </xf>
    <xf numFmtId="49" fontId="48" fillId="3" borderId="176" xfId="3" applyNumberFormat="1" applyFont="1" applyFill="1" applyBorder="1" applyAlignment="1">
      <alignment horizontal="center"/>
    </xf>
    <xf numFmtId="49" fontId="48" fillId="3" borderId="193" xfId="3" applyNumberFormat="1" applyFont="1" applyFill="1" applyBorder="1" applyAlignment="1">
      <alignment horizontal="center"/>
    </xf>
    <xf numFmtId="165" fontId="119" fillId="3" borderId="177" xfId="3" applyNumberFormat="1" applyFont="1" applyFill="1" applyBorder="1" applyAlignment="1">
      <alignment horizontal="center"/>
    </xf>
    <xf numFmtId="165" fontId="119" fillId="3" borderId="198" xfId="3" applyNumberFormat="1" applyFont="1" applyFill="1" applyBorder="1" applyAlignment="1">
      <alignment horizontal="center"/>
    </xf>
    <xf numFmtId="49" fontId="48" fillId="3" borderId="48" xfId="3" applyNumberFormat="1" applyFont="1" applyFill="1" applyBorder="1" applyAlignment="1">
      <alignment horizontal="center"/>
    </xf>
    <xf numFmtId="49" fontId="48" fillId="3" borderId="234" xfId="3" applyNumberFormat="1" applyFont="1" applyFill="1" applyBorder="1" applyAlignment="1">
      <alignment horizontal="center"/>
    </xf>
    <xf numFmtId="176" fontId="48" fillId="3" borderId="29" xfId="3" applyNumberFormat="1" applyFont="1" applyFill="1" applyBorder="1"/>
    <xf numFmtId="0" fontId="48" fillId="3" borderId="199" xfId="3" applyFont="1" applyFill="1" applyBorder="1"/>
    <xf numFmtId="176" fontId="48" fillId="3" borderId="208" xfId="3" applyNumberFormat="1" applyFont="1" applyFill="1" applyBorder="1"/>
    <xf numFmtId="176" fontId="158" fillId="3" borderId="29" xfId="3" applyNumberFormat="1" applyFont="1" applyFill="1" applyBorder="1"/>
    <xf numFmtId="176" fontId="74" fillId="3" borderId="29" xfId="3" applyNumberFormat="1" applyFont="1" applyFill="1" applyBorder="1"/>
    <xf numFmtId="0" fontId="159" fillId="0" borderId="0" xfId="4" applyFont="1" applyBorder="1"/>
    <xf numFmtId="0" fontId="108" fillId="0" borderId="0" xfId="3" applyFont="1" applyBorder="1"/>
    <xf numFmtId="0" fontId="118" fillId="0" borderId="237" xfId="3" applyFont="1" applyBorder="1" applyAlignment="1" applyProtection="1">
      <alignment horizontal="left" wrapText="1"/>
    </xf>
    <xf numFmtId="166" fontId="118" fillId="8" borderId="238" xfId="3" applyNumberFormat="1" applyFont="1" applyFill="1" applyBorder="1" applyAlignment="1" applyProtection="1">
      <protection locked="0"/>
    </xf>
    <xf numFmtId="166" fontId="118" fillId="8" borderId="239" xfId="3" applyNumberFormat="1" applyFont="1" applyFill="1" applyBorder="1" applyAlignment="1" applyProtection="1">
      <protection locked="0"/>
    </xf>
    <xf numFmtId="0" fontId="70" fillId="0" borderId="189" xfId="3" applyFont="1" applyBorder="1" applyAlignment="1" applyProtection="1">
      <alignment horizontal="left" wrapText="1"/>
    </xf>
    <xf numFmtId="0" fontId="70" fillId="0" borderId="135" xfId="3" applyFont="1" applyBorder="1" applyAlignment="1" applyProtection="1">
      <alignment horizontal="left" wrapText="1"/>
    </xf>
    <xf numFmtId="0" fontId="70" fillId="0" borderId="136" xfId="3" applyFont="1" applyBorder="1" applyAlignment="1" applyProtection="1">
      <alignment horizontal="left" wrapText="1"/>
    </xf>
    <xf numFmtId="166" fontId="74" fillId="8" borderId="189" xfId="3" applyNumberFormat="1" applyFont="1" applyFill="1" applyBorder="1" applyAlignment="1" applyProtection="1">
      <alignment horizontal="left"/>
      <protection locked="0"/>
    </xf>
    <xf numFmtId="166" fontId="74" fillId="8" borderId="136" xfId="3" applyNumberFormat="1" applyFont="1" applyFill="1" applyBorder="1" applyAlignment="1" applyProtection="1">
      <alignment horizontal="left"/>
      <protection locked="0"/>
    </xf>
    <xf numFmtId="0" fontId="120" fillId="0" borderId="53" xfId="3" applyFont="1" applyBorder="1" applyAlignment="1" applyProtection="1">
      <alignment horizontal="left" wrapText="1"/>
    </xf>
    <xf numFmtId="0" fontId="120" fillId="0" borderId="55" xfId="3" applyFont="1" applyBorder="1" applyAlignment="1" applyProtection="1">
      <alignment horizontal="left" wrapText="1"/>
    </xf>
    <xf numFmtId="166" fontId="118" fillId="2" borderId="188" xfId="3" applyNumberFormat="1" applyFont="1" applyFill="1" applyBorder="1" applyAlignment="1" applyProtection="1">
      <alignment wrapText="1"/>
      <protection locked="0"/>
    </xf>
    <xf numFmtId="166" fontId="118" fillId="2" borderId="207" xfId="3" applyNumberFormat="1" applyFont="1" applyFill="1" applyBorder="1" applyAlignment="1" applyProtection="1">
      <alignment wrapText="1"/>
      <protection locked="0"/>
    </xf>
    <xf numFmtId="0" fontId="118" fillId="0" borderId="202" xfId="3" applyFont="1" applyBorder="1" applyAlignment="1" applyProtection="1">
      <alignment horizontal="left" wrapText="1"/>
    </xf>
    <xf numFmtId="0" fontId="118" fillId="0" borderId="203" xfId="3" applyFont="1" applyBorder="1" applyAlignment="1" applyProtection="1">
      <alignment horizontal="left" wrapText="1"/>
    </xf>
    <xf numFmtId="0" fontId="118" fillId="0" borderId="14" xfId="3" applyNumberFormat="1" applyFont="1" applyBorder="1" applyAlignment="1" applyProtection="1">
      <alignment horizontal="left" wrapText="1"/>
    </xf>
    <xf numFmtId="0" fontId="118" fillId="0" borderId="206" xfId="3" applyNumberFormat="1" applyFont="1" applyBorder="1" applyAlignment="1" applyProtection="1">
      <alignment horizontal="left" wrapText="1"/>
    </xf>
    <xf numFmtId="166" fontId="118" fillId="2" borderId="204" xfId="3" applyNumberFormat="1" applyFont="1" applyFill="1" applyBorder="1" applyAlignment="1" applyProtection="1">
      <alignment wrapText="1"/>
      <protection locked="0"/>
    </xf>
    <xf numFmtId="166" fontId="118" fillId="2" borderId="205" xfId="3" applyNumberFormat="1" applyFont="1" applyFill="1" applyBorder="1" applyAlignment="1" applyProtection="1">
      <alignment wrapText="1"/>
      <protection locked="0"/>
    </xf>
    <xf numFmtId="0" fontId="74" fillId="0" borderId="92" xfId="3" applyFont="1" applyBorder="1" applyAlignment="1" applyProtection="1">
      <alignment horizontal="left" vertical="center" wrapText="1"/>
    </xf>
    <xf numFmtId="0" fontId="74" fillId="0" borderId="213" xfId="3" applyFont="1" applyBorder="1" applyAlignment="1" applyProtection="1">
      <alignment horizontal="left" vertical="center" wrapText="1"/>
    </xf>
    <xf numFmtId="0" fontId="70" fillId="0" borderId="0" xfId="3" applyFont="1" applyBorder="1" applyAlignment="1" applyProtection="1">
      <alignment horizontal="left" vertical="top" wrapText="1"/>
    </xf>
    <xf numFmtId="14" fontId="69" fillId="0" borderId="189" xfId="3" applyNumberFormat="1" applyFont="1" applyBorder="1" applyAlignment="1">
      <alignment horizontal="left"/>
    </xf>
    <xf numFmtId="14" fontId="69" fillId="0" borderId="136" xfId="3" applyNumberFormat="1" applyFont="1" applyBorder="1" applyAlignment="1">
      <alignment horizontal="left"/>
    </xf>
    <xf numFmtId="0" fontId="95" fillId="0" borderId="225" xfId="4" applyFont="1" applyBorder="1" applyAlignment="1">
      <alignment horizontal="left" vertical="center" wrapText="1"/>
    </xf>
    <xf numFmtId="0" fontId="87" fillId="0" borderId="83" xfId="3" applyFont="1" applyBorder="1" applyAlignment="1">
      <alignment wrapText="1" shrinkToFit="1"/>
    </xf>
    <xf numFmtId="0" fontId="87" fillId="0" borderId="84" xfId="3" applyFont="1" applyBorder="1" applyAlignment="1">
      <alignment wrapText="1" shrinkToFit="1"/>
    </xf>
    <xf numFmtId="0" fontId="87" fillId="0" borderId="85" xfId="3" applyFont="1" applyBorder="1" applyAlignment="1">
      <alignment wrapText="1" shrinkToFit="1"/>
    </xf>
    <xf numFmtId="0" fontId="45" fillId="0" borderId="132" xfId="3" applyFont="1" applyBorder="1" applyAlignment="1">
      <alignment horizontal="left"/>
    </xf>
    <xf numFmtId="0" fontId="45" fillId="0" borderId="133" xfId="3" applyFont="1" applyBorder="1" applyAlignment="1">
      <alignment horizontal="left"/>
    </xf>
    <xf numFmtId="0" fontId="45" fillId="0" borderId="190" xfId="3" applyFont="1" applyBorder="1" applyAlignment="1">
      <alignment horizontal="left"/>
    </xf>
    <xf numFmtId="0" fontId="45" fillId="0" borderId="51" xfId="3" applyFont="1" applyBorder="1" applyAlignment="1">
      <alignment horizontal="left"/>
    </xf>
    <xf numFmtId="0" fontId="48" fillId="0" borderId="189" xfId="3" applyFont="1" applyBorder="1" applyAlignment="1">
      <alignment horizontal="left"/>
    </xf>
    <xf numFmtId="0" fontId="48" fillId="0" borderId="136" xfId="3" applyFont="1" applyBorder="1" applyAlignment="1">
      <alignment horizontal="left"/>
    </xf>
    <xf numFmtId="0" fontId="45" fillId="0" borderId="189" xfId="3" applyFont="1" applyBorder="1" applyAlignment="1">
      <alignment horizontal="left"/>
    </xf>
    <xf numFmtId="0" fontId="45" fillId="0" borderId="136" xfId="3" applyFont="1" applyBorder="1" applyAlignment="1">
      <alignment horizontal="left"/>
    </xf>
    <xf numFmtId="0" fontId="158" fillId="0" borderId="189" xfId="3" applyFont="1" applyBorder="1" applyAlignment="1">
      <alignment horizontal="left"/>
    </xf>
    <xf numFmtId="0" fontId="158" fillId="0" borderId="217" xfId="3" applyFont="1" applyBorder="1" applyAlignment="1">
      <alignment horizontal="left"/>
    </xf>
    <xf numFmtId="0" fontId="69" fillId="0" borderId="189" xfId="3" applyFont="1" applyBorder="1" applyAlignment="1">
      <alignment horizontal="left"/>
    </xf>
    <xf numFmtId="0" fontId="69" fillId="0" borderId="136" xfId="3" applyFont="1" applyBorder="1" applyAlignment="1">
      <alignment horizontal="left"/>
    </xf>
    <xf numFmtId="0" fontId="74" fillId="0" borderId="189" xfId="3" applyFont="1" applyBorder="1" applyAlignment="1">
      <alignment horizontal="left"/>
    </xf>
    <xf numFmtId="0" fontId="74" fillId="0" borderId="136" xfId="3" applyFont="1" applyBorder="1" applyAlignment="1">
      <alignment horizontal="left"/>
    </xf>
    <xf numFmtId="0" fontId="45" fillId="0" borderId="201" xfId="3" applyFont="1" applyBorder="1" applyAlignment="1">
      <alignment horizontal="left"/>
    </xf>
    <xf numFmtId="0" fontId="45" fillId="0" borderId="218" xfId="3" applyFont="1" applyBorder="1" applyAlignment="1">
      <alignment horizontal="left"/>
    </xf>
    <xf numFmtId="0" fontId="45" fillId="0" borderId="190" xfId="3" applyFont="1" applyBorder="1" applyAlignment="1">
      <alignment horizontal="left" vertical="center"/>
    </xf>
    <xf numFmtId="0" fontId="45" fillId="0" borderId="51" xfId="3" applyFont="1" applyBorder="1" applyAlignment="1">
      <alignment horizontal="left" vertical="center"/>
    </xf>
    <xf numFmtId="0" fontId="71" fillId="0" borderId="189" xfId="3" applyFont="1" applyBorder="1" applyAlignment="1">
      <alignment horizontal="left"/>
    </xf>
    <xf numFmtId="0" fontId="71" fillId="0" borderId="192" xfId="3" applyFont="1" applyBorder="1" applyAlignment="1">
      <alignment horizontal="left"/>
    </xf>
    <xf numFmtId="0" fontId="95" fillId="0" borderId="219" xfId="4" applyFont="1" applyBorder="1" applyAlignment="1">
      <alignment horizontal="left" vertical="center" wrapText="1"/>
    </xf>
    <xf numFmtId="0" fontId="71" fillId="0" borderId="34" xfId="3" applyFont="1" applyBorder="1" applyAlignment="1">
      <alignment horizontal="left"/>
    </xf>
    <xf numFmtId="0" fontId="71" fillId="0" borderId="30" xfId="3" applyFont="1" applyBorder="1" applyAlignment="1">
      <alignment horizontal="left"/>
    </xf>
    <xf numFmtId="0" fontId="45" fillId="0" borderId="62" xfId="3" applyFont="1" applyBorder="1" applyAlignment="1">
      <alignment horizontal="left" vertical="center"/>
    </xf>
    <xf numFmtId="0" fontId="45" fillId="0" borderId="226" xfId="3" applyFont="1" applyBorder="1" applyAlignment="1">
      <alignment horizontal="left" vertical="center"/>
    </xf>
    <xf numFmtId="0" fontId="58" fillId="0" borderId="235" xfId="3" applyFont="1" applyBorder="1" applyAlignment="1">
      <alignment horizontal="right" wrapText="1"/>
    </xf>
    <xf numFmtId="0" fontId="58" fillId="0" borderId="236" xfId="3" applyFont="1" applyBorder="1" applyAlignment="1">
      <alignment horizontal="right" wrapText="1"/>
    </xf>
    <xf numFmtId="0" fontId="58" fillId="0" borderId="227" xfId="3" applyFont="1" applyBorder="1" applyAlignment="1">
      <alignment horizontal="right" wrapText="1"/>
    </xf>
    <xf numFmtId="0" fontId="119" fillId="0" borderId="183" xfId="3" applyFont="1" applyBorder="1" applyAlignment="1">
      <alignment horizontal="left"/>
    </xf>
    <xf numFmtId="0" fontId="119" fillId="0" borderId="228" xfId="3" applyFont="1" applyBorder="1" applyAlignment="1">
      <alignment horizontal="left"/>
    </xf>
    <xf numFmtId="0" fontId="116" fillId="0" borderId="108" xfId="4" applyFont="1" applyBorder="1" applyAlignment="1">
      <alignment horizontal="left" vertical="center" wrapText="1"/>
    </xf>
    <xf numFmtId="0" fontId="81" fillId="0" borderId="11" xfId="3" applyFont="1" applyBorder="1" applyAlignment="1" applyProtection="1">
      <alignment horizontal="left" wrapText="1"/>
    </xf>
    <xf numFmtId="0" fontId="81" fillId="0" borderId="0" xfId="3" applyFont="1" applyBorder="1" applyAlignment="1" applyProtection="1">
      <alignment horizontal="left" wrapText="1"/>
    </xf>
    <xf numFmtId="0" fontId="81" fillId="0" borderId="0" xfId="3" applyFont="1" applyBorder="1" applyAlignment="1" applyProtection="1">
      <alignment horizontal="left" vertical="top" wrapText="1"/>
    </xf>
    <xf numFmtId="49" fontId="57" fillId="0" borderId="103" xfId="3" applyNumberFormat="1" applyFont="1" applyBorder="1" applyAlignment="1" applyProtection="1">
      <alignment horizontal="left"/>
    </xf>
    <xf numFmtId="49" fontId="57" fillId="0" borderId="104" xfId="3" applyNumberFormat="1" applyFont="1" applyBorder="1" applyAlignment="1" applyProtection="1">
      <alignment horizontal="left"/>
    </xf>
    <xf numFmtId="49" fontId="57" fillId="0" borderId="105" xfId="3" applyNumberFormat="1" applyFont="1" applyBorder="1" applyAlignment="1" applyProtection="1">
      <alignment horizontal="left"/>
    </xf>
    <xf numFmtId="0" fontId="53" fillId="0" borderId="62" xfId="5" applyFont="1" applyBorder="1" applyAlignment="1" applyProtection="1">
      <alignment horizontal="center"/>
    </xf>
    <xf numFmtId="0" fontId="53" fillId="0" borderId="31" xfId="5" applyFont="1" applyBorder="1" applyAlignment="1" applyProtection="1">
      <alignment horizontal="center"/>
    </xf>
    <xf numFmtId="0" fontId="53" fillId="0" borderId="37" xfId="5" applyFont="1" applyBorder="1" applyAlignment="1" applyProtection="1">
      <alignment horizontal="center"/>
    </xf>
    <xf numFmtId="0" fontId="53" fillId="0" borderId="63" xfId="5" applyFont="1" applyBorder="1" applyAlignment="1" applyProtection="1">
      <alignment horizontal="center"/>
    </xf>
    <xf numFmtId="0" fontId="53" fillId="0" borderId="43" xfId="5" applyFont="1" applyBorder="1" applyAlignment="1" applyProtection="1">
      <alignment horizontal="center"/>
    </xf>
    <xf numFmtId="0" fontId="53" fillId="0" borderId="64" xfId="5" applyFont="1" applyBorder="1" applyAlignment="1" applyProtection="1">
      <alignment horizontal="center"/>
    </xf>
    <xf numFmtId="0" fontId="53" fillId="0" borderId="116" xfId="5" applyFont="1" applyBorder="1" applyAlignment="1" applyProtection="1">
      <alignment horizontal="center"/>
    </xf>
    <xf numFmtId="0" fontId="53" fillId="0" borderId="117" xfId="5" applyFont="1" applyBorder="1" applyAlignment="1" applyProtection="1">
      <alignment horizontal="center"/>
    </xf>
    <xf numFmtId="0" fontId="53" fillId="0" borderId="118" xfId="5" applyFont="1" applyBorder="1" applyAlignment="1" applyProtection="1">
      <alignment horizontal="center"/>
    </xf>
    <xf numFmtId="0" fontId="45" fillId="0" borderId="114" xfId="0" applyFont="1" applyBorder="1" applyAlignment="1">
      <alignment horizontal="center"/>
    </xf>
    <xf numFmtId="171" fontId="45" fillId="4" borderId="34" xfId="3" applyNumberFormat="1" applyFont="1" applyFill="1" applyBorder="1" applyAlignment="1">
      <alignment horizontal="center"/>
    </xf>
    <xf numFmtId="171" fontId="45" fillId="4" borderId="30" xfId="3" applyNumberFormat="1" applyFont="1" applyFill="1" applyBorder="1" applyAlignment="1">
      <alignment horizontal="center"/>
    </xf>
    <xf numFmtId="0" fontId="67" fillId="0" borderId="56" xfId="5" applyFont="1" applyBorder="1" applyAlignment="1" applyProtection="1">
      <alignment horizontal="left"/>
    </xf>
    <xf numFmtId="0" fontId="67" fillId="0" borderId="71" xfId="5" applyFont="1" applyBorder="1" applyAlignment="1" applyProtection="1">
      <alignment horizontal="left"/>
    </xf>
    <xf numFmtId="0" fontId="67" fillId="0" borderId="61" xfId="5" applyFont="1" applyBorder="1" applyAlignment="1" applyProtection="1">
      <alignment horizontal="left"/>
    </xf>
    <xf numFmtId="0" fontId="34" fillId="0" borderId="0" xfId="3" applyFont="1" applyBorder="1" applyAlignment="1" applyProtection="1">
      <alignment horizontal="center"/>
    </xf>
  </cellXfs>
  <cellStyles count="17">
    <cellStyle name="Excel Built-in Normal" xfId="1" xr:uid="{00000000-0005-0000-0000-000000000000}"/>
    <cellStyle name="Excel Built-in Normal 1" xfId="2" xr:uid="{00000000-0005-0000-0000-000001000000}"/>
    <cellStyle name="Excel Built-in Normal 2" xfId="3" xr:uid="{00000000-0005-0000-0000-000002000000}"/>
    <cellStyle name="Excel Built-in Normal 3" xfId="4" xr:uid="{00000000-0005-0000-0000-000003000000}"/>
    <cellStyle name="Excel Built-in Normal 4" xfId="5" xr:uid="{00000000-0005-0000-0000-000004000000}"/>
    <cellStyle name="Excel Built-in Normal 5" xfId="9" xr:uid="{00000000-0005-0000-0000-000005000000}"/>
    <cellStyle name="Excel Built-in Normal 6" xfId="10" xr:uid="{C2C6E841-12B9-4D33-8B3B-DB885661F849}"/>
    <cellStyle name="Link" xfId="6" builtinId="8"/>
    <cellStyle name="Link 2" xfId="13" xr:uid="{4532D7DC-3BD3-4872-ACEA-36E5F7E5BB8C}"/>
    <cellStyle name="Prozent" xfId="7" builtinId="5"/>
    <cellStyle name="Prozent 2" xfId="12" xr:uid="{13709CEE-2375-4496-91AF-4F2BB779BC16}"/>
    <cellStyle name="Prozent 2 2" xfId="16" xr:uid="{6FB59530-22E2-44E6-90F6-4A4C2132BE5F}"/>
    <cellStyle name="Standard" xfId="0" builtinId="0"/>
    <cellStyle name="Standard 2" xfId="11" xr:uid="{D8E6E665-5043-4F8F-AEB1-8B36239EB60C}"/>
    <cellStyle name="Standard 2 2" xfId="15" xr:uid="{E20179F7-0F83-4237-84EF-F68A2F3519C1}"/>
    <cellStyle name="Standard_Land_16_Realsteuerhebesätze_2001" xfId="14" xr:uid="{5CDAD796-05AF-4885-BCD9-E2049FEF2C7A}"/>
    <cellStyle name="Währung" xfId="8" builtinId="4"/>
  </cellStyles>
  <dxfs count="143">
    <dxf>
      <font>
        <strike/>
      </font>
      <fill>
        <patternFill patternType="none">
          <bgColor auto="1"/>
        </patternFill>
      </fill>
    </dxf>
    <dxf>
      <font>
        <strike/>
      </font>
      <fill>
        <patternFill patternType="lightGray"/>
      </fill>
    </dxf>
    <dxf>
      <font>
        <strike/>
      </font>
      <fill>
        <patternFill patternType="lightGray"/>
      </fill>
    </dxf>
    <dxf>
      <font>
        <strike/>
      </font>
      <fill>
        <patternFill patternType="lightGray"/>
      </fill>
    </dxf>
    <dxf>
      <font>
        <strike/>
      </font>
      <fill>
        <patternFill patternType="light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mediumGray"/>
      </fill>
    </dxf>
    <dxf>
      <font>
        <strike/>
      </font>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DD0806"/>
      <rgbColor rgb="00008000"/>
      <rgbColor rgb="00000080"/>
      <rgbColor rgb="00808000"/>
      <rgbColor rgb="00800080"/>
      <rgbColor rgb="00008080"/>
      <rgbColor rgb="00C0C0C0"/>
      <rgbColor rgb="00808080"/>
      <rgbColor rgb="009999FF"/>
      <rgbColor rgb="00993366"/>
      <rgbColor rgb="00FFFFCC"/>
      <rgbColor rgb="00DDDDDD"/>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99"/>
      <rgbColor rgb="00CCFFCC"/>
      <rgbColor rgb="00FFFF99"/>
      <rgbColor rgb="0099CCFF"/>
      <rgbColor rgb="00FFCCCC"/>
      <rgbColor rgb="00C5E0B4"/>
      <rgbColor rgb="00F8CBAD"/>
      <rgbColor rgb="002E75B6"/>
      <rgbColor rgb="0033CCCC"/>
      <rgbColor rgb="0099CC00"/>
      <rgbColor rgb="00FFCC00"/>
      <rgbColor rgb="00FF9900"/>
      <rgbColor rgb="00ED5C57"/>
      <rgbColor rgb="00666699"/>
      <rgbColor rgb="00999999"/>
      <rgbColor rgb="00003366"/>
      <rgbColor rgb="00339966"/>
      <rgbColor rgb="00003300"/>
      <rgbColor rgb="00333300"/>
      <rgbColor rgb="00C82613"/>
      <rgbColor rgb="00993366"/>
      <rgbColor rgb="00333399"/>
      <rgbColor rgb="0032313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4907445</xdr:colOff>
      <xdr:row>0</xdr:row>
      <xdr:rowOff>138042</xdr:rowOff>
    </xdr:from>
    <xdr:to>
      <xdr:col>1</xdr:col>
      <xdr:colOff>8903804</xdr:colOff>
      <xdr:row>5</xdr:row>
      <xdr:rowOff>207064</xdr:rowOff>
    </xdr:to>
    <xdr:pic>
      <xdr:nvPicPr>
        <xdr:cNvPr id="1026" name="Bild 1">
          <a:extLst>
            <a:ext uri="{FF2B5EF4-FFF2-40B4-BE49-F238E27FC236}">
              <a16:creationId xmlns:a16="http://schemas.microsoft.com/office/drawing/2014/main" id="{BECE9D1E-8FC3-475E-A7DF-34AFE62A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45" y="138042"/>
          <a:ext cx="3996359" cy="120097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238578</xdr:colOff>
      <xdr:row>0</xdr:row>
      <xdr:rowOff>111125</xdr:rowOff>
    </xdr:from>
    <xdr:to>
      <xdr:col>4</xdr:col>
      <xdr:colOff>267607</xdr:colOff>
      <xdr:row>5</xdr:row>
      <xdr:rowOff>254000</xdr:rowOff>
    </xdr:to>
    <xdr:pic>
      <xdr:nvPicPr>
        <xdr:cNvPr id="2050" name="Picture 2">
          <a:extLst>
            <a:ext uri="{FF2B5EF4-FFF2-40B4-BE49-F238E27FC236}">
              <a16:creationId xmlns:a16="http://schemas.microsoft.com/office/drawing/2014/main" id="{467E6D25-A197-4AF6-9717-DA1658FF3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2203" y="111125"/>
          <a:ext cx="4982029" cy="1397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101147</xdr:colOff>
      <xdr:row>1</xdr:row>
      <xdr:rowOff>31751</xdr:rowOff>
    </xdr:from>
    <xdr:to>
      <xdr:col>4</xdr:col>
      <xdr:colOff>524933</xdr:colOff>
      <xdr:row>6</xdr:row>
      <xdr:rowOff>190501</xdr:rowOff>
    </xdr:to>
    <xdr:pic>
      <xdr:nvPicPr>
        <xdr:cNvPr id="3074" name="Bild 1">
          <a:extLst>
            <a:ext uri="{FF2B5EF4-FFF2-40B4-BE49-F238E27FC236}">
              <a16:creationId xmlns:a16="http://schemas.microsoft.com/office/drawing/2014/main" id="{45665EFE-2819-463B-8FB9-5290E7B95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9647" y="603251"/>
          <a:ext cx="4694161" cy="1143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435174</xdr:colOff>
      <xdr:row>0</xdr:row>
      <xdr:rowOff>76989</xdr:rowOff>
    </xdr:from>
    <xdr:to>
      <xdr:col>13</xdr:col>
      <xdr:colOff>1558513</xdr:colOff>
      <xdr:row>5</xdr:row>
      <xdr:rowOff>64388</xdr:rowOff>
    </xdr:to>
    <xdr:pic>
      <xdr:nvPicPr>
        <xdr:cNvPr id="2" name="Bild 1">
          <a:extLst>
            <a:ext uri="{FF2B5EF4-FFF2-40B4-BE49-F238E27FC236}">
              <a16:creationId xmlns:a16="http://schemas.microsoft.com/office/drawing/2014/main" id="{46DA5858-749E-462B-9BD1-56D54C70C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92001" y="76989"/>
          <a:ext cx="5079877" cy="1245187"/>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1288872</xdr:colOff>
      <xdr:row>33</xdr:row>
      <xdr:rowOff>233129</xdr:rowOff>
    </xdr:from>
    <xdr:to>
      <xdr:col>13</xdr:col>
      <xdr:colOff>1093365</xdr:colOff>
      <xdr:row>38</xdr:row>
      <xdr:rowOff>219418</xdr:rowOff>
    </xdr:to>
    <xdr:pic>
      <xdr:nvPicPr>
        <xdr:cNvPr id="17" name="Bild 1">
          <a:extLst>
            <a:ext uri="{FF2B5EF4-FFF2-40B4-BE49-F238E27FC236}">
              <a16:creationId xmlns:a16="http://schemas.microsoft.com/office/drawing/2014/main" id="{276B7931-DCF8-4AF9-AA8B-B216399E5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26853" y="8854475"/>
          <a:ext cx="5079877" cy="124407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1284431</xdr:colOff>
      <xdr:row>67</xdr:row>
      <xdr:rowOff>0</xdr:rowOff>
    </xdr:from>
    <xdr:to>
      <xdr:col>13</xdr:col>
      <xdr:colOff>1088924</xdr:colOff>
      <xdr:row>71</xdr:row>
      <xdr:rowOff>231630</xdr:rowOff>
    </xdr:to>
    <xdr:pic>
      <xdr:nvPicPr>
        <xdr:cNvPr id="18" name="Bild 1">
          <a:extLst>
            <a:ext uri="{FF2B5EF4-FFF2-40B4-BE49-F238E27FC236}">
              <a16:creationId xmlns:a16="http://schemas.microsoft.com/office/drawing/2014/main" id="{A44FD70C-D183-41EF-A09F-9394336D2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22412" y="17486923"/>
          <a:ext cx="5079877" cy="124518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958850</xdr:colOff>
      <xdr:row>0</xdr:row>
      <xdr:rowOff>63499</xdr:rowOff>
    </xdr:from>
    <xdr:to>
      <xdr:col>14</xdr:col>
      <xdr:colOff>568325</xdr:colOff>
      <xdr:row>4</xdr:row>
      <xdr:rowOff>57149</xdr:rowOff>
    </xdr:to>
    <xdr:pic>
      <xdr:nvPicPr>
        <xdr:cNvPr id="9220" name="Bild 1">
          <a:extLst>
            <a:ext uri="{FF2B5EF4-FFF2-40B4-BE49-F238E27FC236}">
              <a16:creationId xmlns:a16="http://schemas.microsoft.com/office/drawing/2014/main" id="{83436C00-E3B7-4C71-A359-F34DC1176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41850" y="63499"/>
          <a:ext cx="4308475"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139700</xdr:colOff>
      <xdr:row>41</xdr:row>
      <xdr:rowOff>47624</xdr:rowOff>
    </xdr:from>
    <xdr:to>
      <xdr:col>13</xdr:col>
      <xdr:colOff>1101725</xdr:colOff>
      <xdr:row>45</xdr:row>
      <xdr:rowOff>171449</xdr:rowOff>
    </xdr:to>
    <xdr:pic>
      <xdr:nvPicPr>
        <xdr:cNvPr id="9221" name="Bild 4">
          <a:extLst>
            <a:ext uri="{FF2B5EF4-FFF2-40B4-BE49-F238E27FC236}">
              <a16:creationId xmlns:a16="http://schemas.microsoft.com/office/drawing/2014/main" id="{E3765B16-1E81-44C5-AB23-C8F8A8127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09950" y="11445874"/>
          <a:ext cx="4629150" cy="12668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85725</xdr:colOff>
      <xdr:row>81</xdr:row>
      <xdr:rowOff>79375</xdr:rowOff>
    </xdr:from>
    <xdr:to>
      <xdr:col>14</xdr:col>
      <xdr:colOff>66675</xdr:colOff>
      <xdr:row>86</xdr:row>
      <xdr:rowOff>57150</xdr:rowOff>
    </xdr:to>
    <xdr:pic>
      <xdr:nvPicPr>
        <xdr:cNvPr id="9222" name="Bild 5">
          <a:extLst>
            <a:ext uri="{FF2B5EF4-FFF2-40B4-BE49-F238E27FC236}">
              <a16:creationId xmlns:a16="http://schemas.microsoft.com/office/drawing/2014/main" id="{DD59A5D4-D913-4B0F-AD14-C3C43DFD6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55975" y="21796375"/>
          <a:ext cx="4870450" cy="1358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396758</xdr:colOff>
      <xdr:row>0</xdr:row>
      <xdr:rowOff>35719</xdr:rowOff>
    </xdr:from>
    <xdr:to>
      <xdr:col>5</xdr:col>
      <xdr:colOff>171136</xdr:colOff>
      <xdr:row>3</xdr:row>
      <xdr:rowOff>238125</xdr:rowOff>
    </xdr:to>
    <xdr:pic>
      <xdr:nvPicPr>
        <xdr:cNvPr id="11266" name="Bild 1">
          <a:extLst>
            <a:ext uri="{FF2B5EF4-FFF2-40B4-BE49-F238E27FC236}">
              <a16:creationId xmlns:a16="http://schemas.microsoft.com/office/drawing/2014/main" id="{FE2B69DA-D1DD-47E7-BCE3-2B4C37BD7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64071" y="35719"/>
          <a:ext cx="3739159" cy="105965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92870</xdr:colOff>
      <xdr:row>0</xdr:row>
      <xdr:rowOff>142875</xdr:rowOff>
    </xdr:from>
    <xdr:to>
      <xdr:col>6</xdr:col>
      <xdr:colOff>166689</xdr:colOff>
      <xdr:row>8</xdr:row>
      <xdr:rowOff>59531</xdr:rowOff>
    </xdr:to>
    <xdr:pic>
      <xdr:nvPicPr>
        <xdr:cNvPr id="4098" name="Bild 1">
          <a:extLst>
            <a:ext uri="{FF2B5EF4-FFF2-40B4-BE49-F238E27FC236}">
              <a16:creationId xmlns:a16="http://schemas.microsoft.com/office/drawing/2014/main" id="{45A307CB-B20B-4661-81F3-BEA19C534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1308" y="142875"/>
          <a:ext cx="3895725" cy="117871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525780</xdr:colOff>
      <xdr:row>73</xdr:row>
      <xdr:rowOff>91440</xdr:rowOff>
    </xdr:from>
    <xdr:to>
      <xdr:col>12</xdr:col>
      <xdr:colOff>66040</xdr:colOff>
      <xdr:row>84</xdr:row>
      <xdr:rowOff>153248</xdr:rowOff>
    </xdr:to>
    <xdr:pic>
      <xdr:nvPicPr>
        <xdr:cNvPr id="3" name="Grafik 2">
          <a:extLst>
            <a:ext uri="{FF2B5EF4-FFF2-40B4-BE49-F238E27FC236}">
              <a16:creationId xmlns:a16="http://schemas.microsoft.com/office/drawing/2014/main" id="{7373B03B-CA4B-4D10-8A85-E2C454C45B0B}"/>
            </a:ext>
          </a:extLst>
        </xdr:cNvPr>
        <xdr:cNvPicPr/>
      </xdr:nvPicPr>
      <xdr:blipFill>
        <a:blip xmlns:r="http://schemas.openxmlformats.org/officeDocument/2006/relationships" r:embed="rId1"/>
        <a:stretch>
          <a:fillRect/>
        </a:stretch>
      </xdr:blipFill>
      <xdr:spPr>
        <a:xfrm>
          <a:off x="5802630" y="14226540"/>
          <a:ext cx="5753100" cy="22313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661308</xdr:colOff>
      <xdr:row>2</xdr:row>
      <xdr:rowOff>40821</xdr:rowOff>
    </xdr:from>
    <xdr:to>
      <xdr:col>13</xdr:col>
      <xdr:colOff>880383</xdr:colOff>
      <xdr:row>6</xdr:row>
      <xdr:rowOff>69395</xdr:rowOff>
    </xdr:to>
    <xdr:pic>
      <xdr:nvPicPr>
        <xdr:cNvPr id="6146" name="Bild 1">
          <a:extLst>
            <a:ext uri="{FF2B5EF4-FFF2-40B4-BE49-F238E27FC236}">
              <a16:creationId xmlns:a16="http://schemas.microsoft.com/office/drawing/2014/main" id="{7B8CA966-6D58-4940-9542-5B45B2887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6272" y="367392"/>
          <a:ext cx="4029075" cy="8994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zinsen-berechnen.de/gewerbesteuer-rechner.php" TargetMode="External"/><Relationship Id="rId1" Type="http://schemas.openxmlformats.org/officeDocument/2006/relationships/hyperlink" Target="https://www.bmf-steuerrechner.d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FF00"/>
    <pageSetUpPr fitToPage="1"/>
  </sheetPr>
  <dimension ref="A1:G72"/>
  <sheetViews>
    <sheetView zoomScale="69" zoomScaleNormal="69" workbookViewId="0">
      <selection activeCell="I4" sqref="I4:I5"/>
    </sheetView>
  </sheetViews>
  <sheetFormatPr baseColWidth="10" defaultColWidth="10.42578125" defaultRowHeight="12.75"/>
  <cols>
    <col min="1" max="1" width="14.28515625" style="1" customWidth="1"/>
    <col min="2" max="2" width="135.140625" style="1" customWidth="1"/>
    <col min="3" max="16384" width="10.42578125" style="1"/>
  </cols>
  <sheetData>
    <row r="1" spans="1:7" ht="14.25">
      <c r="A1" s="230"/>
      <c r="B1" s="549"/>
      <c r="C1" s="549"/>
      <c r="D1" s="549"/>
      <c r="E1" s="549"/>
      <c r="F1" s="549"/>
      <c r="G1" s="549"/>
    </row>
    <row r="2" spans="1:7" ht="14.25">
      <c r="A2" s="230"/>
      <c r="B2" s="549"/>
      <c r="C2" s="549"/>
      <c r="D2" s="549"/>
      <c r="E2" s="549"/>
      <c r="F2" s="549"/>
      <c r="G2" s="549"/>
    </row>
    <row r="3" spans="1:7" ht="20.100000000000001" customHeight="1">
      <c r="A3" s="230"/>
      <c r="B3" s="781" t="s">
        <v>1728</v>
      </c>
      <c r="C3" s="549"/>
      <c r="D3" s="549"/>
      <c r="E3" s="549"/>
      <c r="F3" s="549"/>
      <c r="G3" s="549"/>
    </row>
    <row r="4" spans="1:7" ht="20.100000000000001" customHeight="1">
      <c r="A4" s="567"/>
      <c r="B4" s="568" t="s">
        <v>1656</v>
      </c>
      <c r="C4" s="549"/>
      <c r="D4" s="549"/>
      <c r="E4" s="549"/>
      <c r="F4" s="549"/>
      <c r="G4" s="549"/>
    </row>
    <row r="5" spans="1:7" ht="20.100000000000001" customHeight="1">
      <c r="A5" s="230"/>
      <c r="B5" s="568" t="s">
        <v>1657</v>
      </c>
      <c r="C5" s="549"/>
      <c r="D5" s="549"/>
      <c r="E5" s="549"/>
      <c r="F5" s="549"/>
      <c r="G5" s="549"/>
    </row>
    <row r="6" spans="1:7" ht="20.100000000000001" customHeight="1">
      <c r="A6" s="230"/>
      <c r="B6" s="230"/>
      <c r="C6" s="549"/>
      <c r="D6" s="549"/>
      <c r="E6" s="549"/>
      <c r="F6" s="549"/>
      <c r="G6" s="549"/>
    </row>
    <row r="7" spans="1:7" ht="18">
      <c r="A7" s="230"/>
      <c r="B7" s="548" t="s">
        <v>0</v>
      </c>
      <c r="C7" s="549"/>
      <c r="D7" s="549"/>
      <c r="E7" s="549"/>
      <c r="F7" s="549"/>
      <c r="G7" s="549"/>
    </row>
    <row r="8" spans="1:7" ht="18">
      <c r="A8" s="549"/>
      <c r="B8" s="550" t="s">
        <v>1617</v>
      </c>
      <c r="C8" s="549"/>
      <c r="D8" s="549"/>
      <c r="E8" s="549"/>
      <c r="F8" s="549"/>
      <c r="G8" s="549"/>
    </row>
    <row r="9" spans="1:7" ht="18">
      <c r="A9" s="549"/>
      <c r="B9" s="550" t="s">
        <v>1618</v>
      </c>
      <c r="C9" s="549"/>
      <c r="D9" s="549"/>
      <c r="E9" s="549"/>
      <c r="F9" s="549"/>
      <c r="G9" s="549"/>
    </row>
    <row r="10" spans="1:7" ht="18">
      <c r="A10" s="549"/>
      <c r="B10" s="551"/>
      <c r="C10" s="549"/>
      <c r="D10" s="549"/>
      <c r="E10" s="549"/>
      <c r="F10" s="549"/>
      <c r="G10" s="549"/>
    </row>
    <row r="11" spans="1:7" ht="72">
      <c r="A11" s="549"/>
      <c r="B11" s="552" t="s">
        <v>1699</v>
      </c>
      <c r="C11" s="549"/>
      <c r="D11" s="549"/>
      <c r="E11" s="549"/>
      <c r="F11" s="549"/>
      <c r="G11" s="549"/>
    </row>
    <row r="12" spans="1:7" ht="18">
      <c r="A12" s="549"/>
      <c r="B12" s="553"/>
      <c r="C12" s="549"/>
      <c r="D12" s="549"/>
      <c r="E12" s="549"/>
      <c r="F12" s="549"/>
      <c r="G12" s="549"/>
    </row>
    <row r="13" spans="1:7" ht="293.25" customHeight="1">
      <c r="A13" s="549"/>
      <c r="B13" s="552" t="s">
        <v>1655</v>
      </c>
      <c r="C13" s="549"/>
      <c r="D13" s="549"/>
      <c r="E13" s="549"/>
      <c r="F13" s="549"/>
      <c r="G13" s="549"/>
    </row>
    <row r="14" spans="1:7" ht="18">
      <c r="A14" s="549"/>
      <c r="B14" s="553"/>
      <c r="C14" s="549"/>
      <c r="D14" s="549"/>
      <c r="E14" s="549"/>
      <c r="F14" s="549"/>
      <c r="G14" s="549"/>
    </row>
    <row r="15" spans="1:7" ht="148.5" customHeight="1">
      <c r="A15" s="549"/>
      <c r="B15" s="552" t="s">
        <v>1682</v>
      </c>
      <c r="C15" s="549"/>
      <c r="D15" s="549"/>
      <c r="E15" s="549"/>
      <c r="F15" s="549"/>
      <c r="G15" s="549"/>
    </row>
    <row r="16" spans="1:7" ht="18">
      <c r="A16" s="549"/>
      <c r="B16" s="553"/>
      <c r="C16" s="549"/>
      <c r="D16" s="549"/>
      <c r="E16" s="549"/>
      <c r="F16" s="549"/>
      <c r="G16" s="549"/>
    </row>
    <row r="17" spans="1:7" ht="202.5" customHeight="1">
      <c r="A17" s="549"/>
      <c r="B17" s="552" t="s">
        <v>1722</v>
      </c>
      <c r="C17" s="549"/>
      <c r="D17" s="549"/>
      <c r="E17" s="549"/>
      <c r="F17" s="549"/>
      <c r="G17" s="549"/>
    </row>
    <row r="18" spans="1:7" ht="18">
      <c r="A18" s="549"/>
      <c r="B18" s="553"/>
      <c r="C18" s="549"/>
      <c r="D18" s="549"/>
      <c r="E18" s="549"/>
      <c r="F18" s="549"/>
      <c r="G18" s="549"/>
    </row>
    <row r="19" spans="1:7" ht="149.25" customHeight="1">
      <c r="A19" s="549"/>
      <c r="B19" s="552" t="s">
        <v>1723</v>
      </c>
      <c r="C19" s="549"/>
      <c r="D19" s="549"/>
      <c r="E19" s="549"/>
      <c r="F19" s="549"/>
      <c r="G19" s="549"/>
    </row>
    <row r="20" spans="1:7" ht="18">
      <c r="A20" s="549"/>
      <c r="B20" s="553"/>
      <c r="C20" s="549"/>
      <c r="D20" s="549"/>
      <c r="E20" s="549"/>
      <c r="F20" s="549"/>
      <c r="G20" s="549"/>
    </row>
    <row r="21" spans="1:7" ht="108">
      <c r="A21" s="549"/>
      <c r="B21" s="552" t="s">
        <v>1705</v>
      </c>
      <c r="C21" s="549"/>
      <c r="D21" s="549"/>
      <c r="E21" s="549"/>
      <c r="F21" s="549"/>
      <c r="G21" s="549"/>
    </row>
    <row r="22" spans="1:7" ht="18">
      <c r="A22" s="549"/>
      <c r="B22" s="554"/>
      <c r="C22" s="549"/>
      <c r="D22" s="549"/>
      <c r="E22" s="549"/>
      <c r="F22" s="549"/>
      <c r="G22" s="549"/>
    </row>
    <row r="23" spans="1:7" ht="108">
      <c r="A23" s="549"/>
      <c r="B23" s="552" t="s">
        <v>1724</v>
      </c>
      <c r="C23" s="549"/>
      <c r="D23" s="549"/>
      <c r="E23" s="549"/>
      <c r="F23" s="549"/>
      <c r="G23" s="549"/>
    </row>
    <row r="24" spans="1:7" ht="18">
      <c r="A24" s="549"/>
      <c r="B24" s="553"/>
      <c r="C24" s="549"/>
      <c r="D24" s="549"/>
      <c r="E24" s="549"/>
      <c r="F24" s="549"/>
      <c r="G24" s="549"/>
    </row>
    <row r="25" spans="1:7" ht="18">
      <c r="A25" s="549"/>
      <c r="B25" s="553"/>
      <c r="C25" s="549"/>
      <c r="D25" s="549"/>
      <c r="E25" s="549"/>
      <c r="F25" s="549"/>
      <c r="G25" s="549"/>
    </row>
    <row r="26" spans="1:7" ht="18">
      <c r="A26" s="549"/>
      <c r="B26" s="553"/>
      <c r="C26" s="549"/>
      <c r="D26" s="549"/>
      <c r="E26" s="549"/>
      <c r="F26" s="549"/>
      <c r="G26" s="549"/>
    </row>
    <row r="27" spans="1:7" ht="18">
      <c r="A27" s="549"/>
      <c r="B27" s="553"/>
      <c r="C27" s="549"/>
      <c r="D27" s="549"/>
      <c r="E27" s="549"/>
      <c r="F27" s="549"/>
      <c r="G27" s="549"/>
    </row>
    <row r="28" spans="1:7" ht="18">
      <c r="A28" s="549"/>
      <c r="B28" s="553"/>
      <c r="C28" s="549"/>
      <c r="D28" s="549"/>
      <c r="E28" s="549"/>
      <c r="F28" s="549"/>
      <c r="G28" s="549"/>
    </row>
    <row r="29" spans="1:7" ht="18">
      <c r="A29" s="549"/>
      <c r="B29" s="553"/>
      <c r="C29" s="549"/>
      <c r="D29" s="549"/>
      <c r="E29" s="549"/>
      <c r="F29" s="549"/>
      <c r="G29" s="549"/>
    </row>
    <row r="30" spans="1:7" ht="18">
      <c r="A30" s="549"/>
      <c r="B30" s="553"/>
      <c r="C30" s="549"/>
      <c r="D30" s="549"/>
      <c r="E30" s="549"/>
      <c r="F30" s="549"/>
      <c r="G30" s="549"/>
    </row>
    <row r="31" spans="1:7">
      <c r="A31" s="549"/>
      <c r="B31" s="555"/>
      <c r="C31" s="549"/>
      <c r="D31" s="549"/>
      <c r="E31" s="549"/>
      <c r="F31" s="549"/>
      <c r="G31" s="549"/>
    </row>
    <row r="32" spans="1:7">
      <c r="A32" s="549"/>
      <c r="B32" s="555"/>
      <c r="C32" s="549"/>
      <c r="D32" s="549"/>
      <c r="E32" s="549"/>
      <c r="F32" s="549"/>
      <c r="G32" s="549"/>
    </row>
    <row r="33" spans="1:7">
      <c r="A33" s="549"/>
      <c r="B33" s="555"/>
      <c r="C33" s="549"/>
      <c r="D33" s="549"/>
      <c r="E33" s="549"/>
      <c r="F33" s="549"/>
      <c r="G33" s="549"/>
    </row>
    <row r="34" spans="1:7">
      <c r="A34" s="549"/>
      <c r="B34" s="555"/>
      <c r="C34" s="549"/>
      <c r="D34" s="549"/>
      <c r="E34" s="549"/>
      <c r="F34" s="549"/>
      <c r="G34" s="549"/>
    </row>
    <row r="35" spans="1:7">
      <c r="A35" s="549"/>
      <c r="B35" s="555"/>
      <c r="C35" s="549"/>
      <c r="D35" s="549"/>
      <c r="E35" s="549"/>
      <c r="F35" s="549"/>
      <c r="G35" s="549"/>
    </row>
    <row r="36" spans="1:7">
      <c r="A36" s="549"/>
      <c r="B36" s="555"/>
      <c r="C36" s="549"/>
      <c r="D36" s="549"/>
      <c r="E36" s="549"/>
      <c r="F36" s="549"/>
      <c r="G36" s="549"/>
    </row>
    <row r="37" spans="1:7">
      <c r="A37" s="549"/>
      <c r="B37" s="555"/>
      <c r="C37" s="549"/>
      <c r="D37" s="549"/>
      <c r="E37" s="549"/>
      <c r="F37" s="549"/>
      <c r="G37" s="549"/>
    </row>
    <row r="38" spans="1:7">
      <c r="A38" s="549"/>
      <c r="B38" s="555"/>
      <c r="C38" s="549"/>
      <c r="D38" s="549"/>
      <c r="E38" s="549"/>
      <c r="F38" s="549"/>
      <c r="G38" s="549"/>
    </row>
    <row r="39" spans="1:7">
      <c r="A39" s="549"/>
      <c r="B39" s="555"/>
      <c r="C39" s="549"/>
      <c r="D39" s="549"/>
      <c r="E39" s="549"/>
      <c r="F39" s="549"/>
      <c r="G39" s="549"/>
    </row>
    <row r="40" spans="1:7">
      <c r="A40" s="549"/>
      <c r="B40" s="555"/>
      <c r="C40" s="549"/>
      <c r="D40" s="549"/>
      <c r="E40" s="549"/>
      <c r="F40" s="549"/>
      <c r="G40" s="549"/>
    </row>
    <row r="41" spans="1:7">
      <c r="A41" s="549"/>
      <c r="B41" s="555"/>
      <c r="C41" s="549"/>
      <c r="D41" s="549"/>
      <c r="E41" s="549"/>
      <c r="F41" s="549"/>
      <c r="G41" s="549"/>
    </row>
    <row r="42" spans="1:7">
      <c r="A42" s="549"/>
      <c r="B42" s="555"/>
      <c r="C42" s="549"/>
      <c r="D42" s="549"/>
      <c r="E42" s="549"/>
      <c r="F42" s="549"/>
      <c r="G42" s="549"/>
    </row>
    <row r="43" spans="1:7">
      <c r="A43" s="549"/>
      <c r="B43" s="556"/>
      <c r="C43" s="549"/>
      <c r="D43" s="549"/>
      <c r="E43" s="549"/>
      <c r="F43" s="549"/>
      <c r="G43" s="549"/>
    </row>
    <row r="44" spans="1:7">
      <c r="A44" s="549"/>
      <c r="B44" s="556"/>
      <c r="C44" s="549"/>
      <c r="D44" s="549"/>
      <c r="E44" s="549"/>
      <c r="F44" s="549"/>
      <c r="G44" s="549"/>
    </row>
    <row r="45" spans="1:7">
      <c r="A45" s="549"/>
      <c r="B45" s="556"/>
      <c r="C45" s="549"/>
      <c r="D45" s="549"/>
      <c r="E45" s="549"/>
      <c r="F45" s="549"/>
      <c r="G45" s="549"/>
    </row>
    <row r="46" spans="1:7">
      <c r="A46" s="549"/>
      <c r="B46" s="556"/>
      <c r="C46" s="549"/>
      <c r="D46" s="549"/>
      <c r="E46" s="549"/>
      <c r="F46" s="549"/>
      <c r="G46" s="549"/>
    </row>
    <row r="47" spans="1:7">
      <c r="A47" s="549"/>
      <c r="B47" s="556"/>
      <c r="C47" s="549"/>
      <c r="D47" s="549"/>
      <c r="E47" s="549"/>
      <c r="F47" s="549"/>
      <c r="G47" s="549"/>
    </row>
    <row r="48" spans="1:7">
      <c r="A48" s="549"/>
      <c r="B48" s="556"/>
      <c r="C48" s="549"/>
      <c r="D48" s="549"/>
      <c r="E48" s="549"/>
      <c r="F48" s="549"/>
      <c r="G48" s="549"/>
    </row>
    <row r="49" spans="1:7">
      <c r="A49" s="549"/>
      <c r="B49" s="556"/>
      <c r="C49" s="549"/>
      <c r="D49" s="549"/>
      <c r="E49" s="549"/>
      <c r="F49" s="549"/>
      <c r="G49" s="549"/>
    </row>
    <row r="50" spans="1:7">
      <c r="A50" s="549"/>
      <c r="B50" s="556"/>
      <c r="C50" s="549"/>
      <c r="D50" s="549"/>
      <c r="E50" s="549"/>
      <c r="F50" s="549"/>
      <c r="G50" s="549"/>
    </row>
    <row r="51" spans="1:7">
      <c r="A51" s="549"/>
      <c r="B51" s="556"/>
      <c r="C51" s="549"/>
      <c r="D51" s="549"/>
      <c r="E51" s="549"/>
      <c r="F51" s="549"/>
      <c r="G51" s="549"/>
    </row>
    <row r="52" spans="1:7">
      <c r="A52" s="549"/>
      <c r="B52" s="556"/>
      <c r="C52" s="549"/>
      <c r="D52" s="549"/>
      <c r="E52" s="549"/>
      <c r="F52" s="549"/>
      <c r="G52" s="549"/>
    </row>
    <row r="53" spans="1:7">
      <c r="A53" s="549"/>
      <c r="B53" s="556"/>
      <c r="C53" s="549"/>
      <c r="D53" s="549"/>
      <c r="E53" s="549"/>
      <c r="F53" s="549"/>
      <c r="G53" s="549"/>
    </row>
    <row r="54" spans="1:7">
      <c r="A54" s="549"/>
      <c r="B54" s="556"/>
      <c r="C54" s="549"/>
      <c r="D54" s="549"/>
      <c r="E54" s="549"/>
      <c r="F54" s="549"/>
      <c r="G54" s="549"/>
    </row>
    <row r="55" spans="1:7">
      <c r="A55" s="549"/>
      <c r="B55" s="556"/>
      <c r="C55" s="549"/>
      <c r="D55" s="549"/>
      <c r="E55" s="549"/>
      <c r="F55" s="549"/>
      <c r="G55" s="549"/>
    </row>
    <row r="56" spans="1:7">
      <c r="A56" s="549"/>
      <c r="B56" s="556"/>
      <c r="C56" s="549"/>
      <c r="D56" s="549"/>
      <c r="E56" s="549"/>
      <c r="F56" s="549"/>
      <c r="G56" s="549"/>
    </row>
    <row r="57" spans="1:7">
      <c r="A57" s="549"/>
      <c r="B57" s="556"/>
      <c r="C57" s="549"/>
      <c r="D57" s="549"/>
      <c r="E57" s="549"/>
      <c r="F57" s="549"/>
      <c r="G57" s="549"/>
    </row>
    <row r="58" spans="1:7">
      <c r="A58" s="549"/>
      <c r="B58" s="556"/>
      <c r="C58" s="549"/>
      <c r="D58" s="549"/>
      <c r="E58" s="549"/>
      <c r="F58" s="549"/>
      <c r="G58" s="549"/>
    </row>
    <row r="59" spans="1:7">
      <c r="A59" s="549"/>
      <c r="B59" s="556"/>
      <c r="C59" s="549"/>
      <c r="D59" s="549"/>
      <c r="E59" s="549"/>
      <c r="F59" s="549"/>
      <c r="G59" s="549"/>
    </row>
    <row r="60" spans="1:7">
      <c r="A60" s="549"/>
      <c r="B60" s="556"/>
      <c r="C60" s="549"/>
      <c r="D60" s="549"/>
      <c r="E60" s="549"/>
      <c r="F60" s="549"/>
      <c r="G60" s="549"/>
    </row>
    <row r="61" spans="1:7">
      <c r="A61" s="549"/>
      <c r="B61" s="556"/>
      <c r="C61" s="549"/>
      <c r="D61" s="549"/>
      <c r="E61" s="549"/>
      <c r="F61" s="549"/>
      <c r="G61" s="549"/>
    </row>
    <row r="62" spans="1:7">
      <c r="A62" s="549"/>
      <c r="B62" s="556"/>
      <c r="C62" s="549"/>
      <c r="D62" s="549"/>
      <c r="E62" s="549"/>
      <c r="F62" s="549"/>
      <c r="G62" s="549"/>
    </row>
    <row r="63" spans="1:7">
      <c r="A63" s="549"/>
      <c r="B63" s="556"/>
      <c r="C63" s="549"/>
      <c r="D63" s="549"/>
      <c r="E63" s="549"/>
      <c r="F63" s="549"/>
      <c r="G63" s="549"/>
    </row>
    <row r="64" spans="1:7">
      <c r="A64" s="549"/>
      <c r="B64" s="556"/>
      <c r="C64" s="549"/>
      <c r="D64" s="549"/>
      <c r="E64" s="549"/>
      <c r="F64" s="549"/>
      <c r="G64" s="549"/>
    </row>
    <row r="65" spans="1:7">
      <c r="A65" s="549"/>
      <c r="B65" s="556"/>
      <c r="C65" s="549"/>
      <c r="D65" s="549"/>
      <c r="E65" s="549"/>
      <c r="F65" s="549"/>
      <c r="G65" s="549"/>
    </row>
    <row r="66" spans="1:7">
      <c r="A66" s="549"/>
      <c r="B66" s="556"/>
      <c r="C66" s="549"/>
      <c r="D66" s="549"/>
      <c r="E66" s="549"/>
      <c r="F66" s="549"/>
      <c r="G66" s="549"/>
    </row>
    <row r="67" spans="1:7">
      <c r="A67" s="549"/>
      <c r="B67" s="556"/>
      <c r="C67" s="549"/>
      <c r="D67" s="549"/>
      <c r="E67" s="549"/>
      <c r="F67" s="549"/>
      <c r="G67" s="549"/>
    </row>
    <row r="68" spans="1:7">
      <c r="A68" s="549"/>
      <c r="B68" s="556"/>
      <c r="C68" s="549"/>
      <c r="D68" s="549"/>
      <c r="E68" s="549"/>
      <c r="F68" s="549"/>
      <c r="G68" s="549"/>
    </row>
    <row r="69" spans="1:7">
      <c r="A69" s="549"/>
      <c r="B69" s="556"/>
      <c r="C69" s="549"/>
      <c r="D69" s="549"/>
      <c r="E69" s="549"/>
      <c r="F69" s="549"/>
      <c r="G69" s="549"/>
    </row>
    <row r="70" spans="1:7">
      <c r="A70" s="549"/>
      <c r="B70" s="556"/>
      <c r="C70" s="549"/>
      <c r="D70" s="549"/>
      <c r="E70" s="549"/>
      <c r="F70" s="549"/>
      <c r="G70" s="549"/>
    </row>
    <row r="71" spans="1:7">
      <c r="B71" s="4"/>
    </row>
    <row r="72" spans="1:7">
      <c r="B72" s="4"/>
    </row>
  </sheetData>
  <sheetProtection algorithmName="SHA-512" hashValue="RGrWdVxp76ioL6XY9dL38f3A+Rlt2fqdKOmZqlAAlkna1MSBl70iKLwiYyBYFRwEC+r7SD5juevpd7rIJnU32g==" saltValue="M5DjzX9zEsMcJLMfX55WDw==" spinCount="100000" sheet="1" objects="1" scenarios="1"/>
  <pageMargins left="0.70866141732283472" right="0.70866141732283472" top="0.78740157480314965" bottom="0.78740157480314965" header="0.51181102362204722" footer="0.51181102362204722"/>
  <pageSetup paperSize="9" scale="56" firstPageNumber="0" orientation="portrait" blackAndWhite="1"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pageSetUpPr fitToPage="1"/>
  </sheetPr>
  <dimension ref="A1:AL64"/>
  <sheetViews>
    <sheetView zoomScale="70" zoomScaleNormal="70" workbookViewId="0">
      <selection activeCell="C1" sqref="C1"/>
    </sheetView>
  </sheetViews>
  <sheetFormatPr baseColWidth="10" defaultColWidth="10.42578125" defaultRowHeight="12.75"/>
  <cols>
    <col min="1" max="1" width="3.28515625" style="100" customWidth="1"/>
    <col min="2" max="2" width="17.28515625" style="100" customWidth="1"/>
    <col min="3" max="3" width="20.7109375" style="100" customWidth="1"/>
    <col min="4" max="14" width="14.28515625" style="100" customWidth="1"/>
    <col min="15" max="26" width="12" style="100" customWidth="1"/>
    <col min="27" max="29" width="12.42578125" style="100" customWidth="1"/>
    <col min="30" max="30" width="12" style="100" customWidth="1"/>
    <col min="31" max="36" width="11.42578125" style="100" customWidth="1"/>
    <col min="37" max="38" width="12.28515625" style="100" customWidth="1"/>
    <col min="39" max="16384" width="10.42578125" style="100"/>
  </cols>
  <sheetData>
    <row r="1" spans="1:38" ht="15.75">
      <c r="B1" s="158">
        <f>+Privatentnahmen!B1</f>
        <v>0</v>
      </c>
      <c r="C1" s="198" t="str">
        <f>+Privatentnahmen!B2</f>
        <v>Datum: xx.xx.xxxx</v>
      </c>
    </row>
    <row r="3" spans="1:38" ht="26.25">
      <c r="B3" s="101" t="s">
        <v>88</v>
      </c>
      <c r="C3" s="102"/>
      <c r="D3" s="31" t="s">
        <v>182</v>
      </c>
      <c r="E3" s="102"/>
      <c r="F3" s="102"/>
      <c r="G3" s="102"/>
      <c r="H3" s="102"/>
      <c r="I3" s="102"/>
      <c r="J3" s="102"/>
      <c r="K3" s="102"/>
      <c r="L3" s="102"/>
      <c r="M3" s="102"/>
      <c r="N3" s="102"/>
      <c r="O3" s="103"/>
    </row>
    <row r="4" spans="1:38">
      <c r="A4" s="104"/>
      <c r="B4" s="105"/>
      <c r="C4" s="105"/>
      <c r="D4" s="106"/>
      <c r="E4" s="106"/>
      <c r="F4" s="106"/>
      <c r="G4" s="106"/>
      <c r="H4" s="106"/>
      <c r="I4" s="106"/>
      <c r="J4" s="106"/>
      <c r="K4" s="106"/>
      <c r="L4" s="106"/>
      <c r="M4" s="106"/>
      <c r="N4" s="106"/>
      <c r="O4" s="107"/>
      <c r="P4" s="104"/>
      <c r="Q4" s="104"/>
      <c r="R4" s="104"/>
      <c r="S4" s="104"/>
      <c r="T4" s="104"/>
      <c r="U4" s="104"/>
    </row>
    <row r="5" spans="1:38" ht="15.75">
      <c r="A5" s="104"/>
      <c r="B5" s="108" t="e">
        <f>+Privatentnahmen!#REF!</f>
        <v>#REF!</v>
      </c>
      <c r="C5" s="109"/>
      <c r="D5" s="109"/>
      <c r="E5" s="110"/>
      <c r="F5" s="106"/>
      <c r="G5" s="106"/>
      <c r="H5" s="106"/>
      <c r="I5" s="106"/>
      <c r="J5" s="106"/>
      <c r="K5" s="106"/>
      <c r="L5" s="106"/>
      <c r="M5" s="106"/>
      <c r="N5" s="106"/>
      <c r="O5" s="107"/>
      <c r="P5" s="104"/>
      <c r="Q5" s="104"/>
      <c r="R5" s="104"/>
      <c r="S5" s="104"/>
      <c r="T5" s="104"/>
      <c r="U5" s="104"/>
    </row>
    <row r="6" spans="1:38">
      <c r="A6" s="104"/>
      <c r="B6" s="105"/>
      <c r="C6" s="105"/>
      <c r="D6" s="106"/>
      <c r="E6" s="106"/>
      <c r="F6" s="106"/>
      <c r="G6" s="106"/>
      <c r="H6" s="106"/>
      <c r="I6" s="106"/>
      <c r="J6" s="106"/>
      <c r="K6" s="106"/>
      <c r="L6" s="106"/>
      <c r="M6" s="106"/>
      <c r="N6" s="106"/>
      <c r="O6" s="107"/>
      <c r="P6" s="104"/>
      <c r="Q6" s="104"/>
      <c r="R6" s="104"/>
      <c r="S6" s="104"/>
      <c r="T6" s="104"/>
      <c r="U6" s="104"/>
    </row>
    <row r="7" spans="1:38">
      <c r="A7" s="104"/>
      <c r="B7" s="105"/>
      <c r="C7" s="105"/>
      <c r="D7" s="106"/>
      <c r="E7" s="106"/>
      <c r="F7" s="106"/>
      <c r="G7" s="106"/>
      <c r="H7" s="106"/>
      <c r="I7" s="106"/>
      <c r="J7" s="106"/>
      <c r="K7" s="106"/>
      <c r="L7" s="106"/>
      <c r="M7" s="106"/>
      <c r="N7" s="106"/>
      <c r="O7" s="107"/>
      <c r="P7" s="104"/>
      <c r="Q7" s="104"/>
      <c r="R7" s="104"/>
      <c r="S7" s="104"/>
      <c r="T7" s="104"/>
      <c r="U7" s="104"/>
    </row>
    <row r="8" spans="1:38" ht="15.75">
      <c r="A8" s="104"/>
      <c r="B8" s="92">
        <f>Finanzplanung!G21</f>
        <v>0</v>
      </c>
      <c r="C8" s="111" t="s">
        <v>89</v>
      </c>
      <c r="D8" s="112"/>
      <c r="E8" s="112"/>
      <c r="F8" s="112"/>
      <c r="H8" s="95">
        <f>Finanzplanung!I21</f>
        <v>0</v>
      </c>
      <c r="I8" s="111" t="s">
        <v>90</v>
      </c>
      <c r="J8" s="112"/>
      <c r="K8" s="113"/>
      <c r="L8" s="113"/>
      <c r="M8" s="114"/>
      <c r="N8" s="104"/>
      <c r="O8" s="114"/>
      <c r="P8" s="104"/>
      <c r="Q8" s="104"/>
      <c r="R8" s="862"/>
      <c r="S8" s="862"/>
      <c r="T8" s="862"/>
      <c r="U8" s="862"/>
    </row>
    <row r="9" spans="1:38" ht="15.75" thickBot="1">
      <c r="A9" s="104"/>
      <c r="B9" s="93">
        <f>Finanzplanung!H21</f>
        <v>0</v>
      </c>
      <c r="C9" s="115" t="s">
        <v>204</v>
      </c>
      <c r="D9" s="112"/>
      <c r="E9" s="112"/>
      <c r="F9" s="112"/>
      <c r="H9" s="93">
        <f>Finanzplanung!J21</f>
        <v>0</v>
      </c>
      <c r="I9" s="111" t="s">
        <v>91</v>
      </c>
      <c r="J9" s="116"/>
      <c r="K9" s="104"/>
      <c r="L9" s="113"/>
      <c r="M9" s="114"/>
      <c r="N9" s="104"/>
      <c r="O9" s="114"/>
      <c r="P9" s="104"/>
      <c r="Q9" s="104"/>
      <c r="R9" s="104"/>
      <c r="S9" s="117"/>
      <c r="T9" s="117"/>
      <c r="U9" s="117"/>
    </row>
    <row r="10" spans="1:38" ht="16.5" thickBot="1">
      <c r="A10" s="104"/>
      <c r="B10" s="94" t="e">
        <f>12-#REF!+1</f>
        <v>#REF!</v>
      </c>
      <c r="C10" s="111" t="s">
        <v>207</v>
      </c>
      <c r="D10" s="112"/>
      <c r="E10" s="112"/>
      <c r="F10" s="112"/>
      <c r="H10" s="93">
        <f>Finanzplanung!K21</f>
        <v>0</v>
      </c>
      <c r="I10" s="111" t="s">
        <v>91</v>
      </c>
      <c r="J10" s="116" t="s">
        <v>206</v>
      </c>
      <c r="K10" s="104"/>
      <c r="L10" s="113"/>
      <c r="M10" s="114"/>
      <c r="N10" s="104"/>
      <c r="O10" s="114"/>
      <c r="P10" s="104"/>
      <c r="Q10" s="104"/>
      <c r="R10" s="104"/>
      <c r="S10" s="117"/>
      <c r="T10" s="117"/>
      <c r="U10" s="117"/>
    </row>
    <row r="11" spans="1:38" ht="16.5" thickBot="1">
      <c r="A11" s="104"/>
      <c r="B11" s="96"/>
      <c r="C11" s="111"/>
      <c r="D11" s="112"/>
      <c r="E11" s="112"/>
      <c r="F11" s="112"/>
      <c r="H11" s="97"/>
      <c r="I11" s="111"/>
      <c r="J11" s="116"/>
      <c r="K11" s="104"/>
      <c r="L11" s="113"/>
      <c r="M11" s="114"/>
      <c r="N11" s="104"/>
      <c r="O11" s="114"/>
      <c r="P11" s="104"/>
      <c r="Q11" s="104"/>
      <c r="R11" s="104"/>
      <c r="S11" s="117"/>
      <c r="T11" s="117"/>
      <c r="U11" s="117"/>
    </row>
    <row r="12" spans="1:38" ht="16.5" thickBot="1">
      <c r="A12" s="104"/>
      <c r="B12" s="118" t="s">
        <v>1437</v>
      </c>
      <c r="C12" s="119" t="str">
        <f>Finanzplanung!F21</f>
        <v>Kreditsumme wird (ggf. verzinst) und getilgt)</v>
      </c>
      <c r="D12" s="112"/>
      <c r="E12" s="112"/>
      <c r="F12" s="112"/>
      <c r="H12" s="97"/>
      <c r="I12" s="111"/>
      <c r="J12" s="116"/>
      <c r="K12" s="104"/>
      <c r="L12" s="113"/>
      <c r="M12" s="114"/>
      <c r="N12" s="104"/>
      <c r="O12" s="114"/>
      <c r="P12" s="104"/>
      <c r="Q12" s="104"/>
      <c r="R12" s="104"/>
      <c r="S12" s="117"/>
      <c r="T12" s="117"/>
      <c r="U12" s="117"/>
    </row>
    <row r="13" spans="1:38" ht="15.75" thickBot="1">
      <c r="B13" s="120" t="s">
        <v>1438</v>
      </c>
      <c r="C13" s="121" t="e">
        <f>+#REF!</f>
        <v>#REF!</v>
      </c>
      <c r="D13" s="106"/>
      <c r="E13" s="106"/>
      <c r="F13" s="106"/>
      <c r="G13" s="106"/>
      <c r="H13" s="106"/>
      <c r="I13" s="106"/>
      <c r="J13" s="106"/>
      <c r="K13" s="106"/>
      <c r="L13" s="106"/>
      <c r="M13" s="106"/>
      <c r="O13" s="175" t="s">
        <v>1438</v>
      </c>
      <c r="P13" s="121" t="e">
        <f>+C13+1</f>
        <v>#REF!</v>
      </c>
      <c r="Q13" s="105"/>
      <c r="R13" s="105"/>
      <c r="S13" s="105"/>
      <c r="T13" s="105"/>
      <c r="U13" s="105"/>
      <c r="V13" s="105"/>
      <c r="W13" s="105"/>
      <c r="X13" s="105"/>
      <c r="Y13" s="105"/>
      <c r="Z13" s="105"/>
      <c r="AA13" s="175" t="s">
        <v>1438</v>
      </c>
      <c r="AB13" s="121" t="e">
        <f>+P13+1</f>
        <v>#REF!</v>
      </c>
      <c r="AC13" s="105"/>
      <c r="AD13" s="105"/>
      <c r="AE13" s="105"/>
      <c r="AF13" s="105"/>
      <c r="AG13" s="105"/>
      <c r="AH13" s="105"/>
      <c r="AI13" s="105"/>
      <c r="AJ13" s="105"/>
      <c r="AK13" s="105"/>
      <c r="AL13" s="105"/>
    </row>
    <row r="14" spans="1:38">
      <c r="B14" s="105" t="s">
        <v>86</v>
      </c>
      <c r="C14" s="105">
        <v>1</v>
      </c>
      <c r="D14" s="105">
        <f t="shared" ref="D14:N14" si="0">C14+1</f>
        <v>2</v>
      </c>
      <c r="E14" s="105">
        <f t="shared" si="0"/>
        <v>3</v>
      </c>
      <c r="F14" s="105">
        <f t="shared" si="0"/>
        <v>4</v>
      </c>
      <c r="G14" s="105">
        <f t="shared" si="0"/>
        <v>5</v>
      </c>
      <c r="H14" s="105">
        <f t="shared" si="0"/>
        <v>6</v>
      </c>
      <c r="I14" s="105">
        <f t="shared" si="0"/>
        <v>7</v>
      </c>
      <c r="J14" s="105">
        <f t="shared" si="0"/>
        <v>8</v>
      </c>
      <c r="K14" s="105">
        <f t="shared" si="0"/>
        <v>9</v>
      </c>
      <c r="L14" s="105">
        <f t="shared" si="0"/>
        <v>10</v>
      </c>
      <c r="M14" s="105">
        <f t="shared" si="0"/>
        <v>11</v>
      </c>
      <c r="N14" s="105">
        <f t="shared" si="0"/>
        <v>12</v>
      </c>
      <c r="O14" s="176">
        <f>N14+1</f>
        <v>13</v>
      </c>
      <c r="P14" s="105">
        <f t="shared" ref="P14:Z14" si="1">O14+1</f>
        <v>14</v>
      </c>
      <c r="Q14" s="105">
        <f t="shared" si="1"/>
        <v>15</v>
      </c>
      <c r="R14" s="105">
        <f t="shared" si="1"/>
        <v>16</v>
      </c>
      <c r="S14" s="105">
        <f t="shared" si="1"/>
        <v>17</v>
      </c>
      <c r="T14" s="105">
        <f t="shared" si="1"/>
        <v>18</v>
      </c>
      <c r="U14" s="105">
        <f t="shared" si="1"/>
        <v>19</v>
      </c>
      <c r="V14" s="105">
        <f t="shared" si="1"/>
        <v>20</v>
      </c>
      <c r="W14" s="105">
        <f t="shared" si="1"/>
        <v>21</v>
      </c>
      <c r="X14" s="105">
        <f t="shared" si="1"/>
        <v>22</v>
      </c>
      <c r="Y14" s="105">
        <f t="shared" si="1"/>
        <v>23</v>
      </c>
      <c r="Z14" s="105">
        <f t="shared" si="1"/>
        <v>24</v>
      </c>
      <c r="AA14" s="176">
        <f>Z14+1</f>
        <v>25</v>
      </c>
      <c r="AB14" s="105">
        <f t="shared" ref="AB14:AL14" si="2">AA14+1</f>
        <v>26</v>
      </c>
      <c r="AC14" s="105">
        <f t="shared" si="2"/>
        <v>27</v>
      </c>
      <c r="AD14" s="105">
        <f t="shared" si="2"/>
        <v>28</v>
      </c>
      <c r="AE14" s="105">
        <f t="shared" si="2"/>
        <v>29</v>
      </c>
      <c r="AF14" s="105">
        <f t="shared" si="2"/>
        <v>30</v>
      </c>
      <c r="AG14" s="105">
        <f t="shared" si="2"/>
        <v>31</v>
      </c>
      <c r="AH14" s="105">
        <f t="shared" si="2"/>
        <v>32</v>
      </c>
      <c r="AI14" s="105">
        <f t="shared" si="2"/>
        <v>33</v>
      </c>
      <c r="AJ14" s="105">
        <f t="shared" si="2"/>
        <v>34</v>
      </c>
      <c r="AK14" s="105">
        <f t="shared" si="2"/>
        <v>35</v>
      </c>
      <c r="AL14" s="105">
        <f t="shared" si="2"/>
        <v>36</v>
      </c>
    </row>
    <row r="15" spans="1:38">
      <c r="A15" s="104"/>
      <c r="B15" s="122" t="s">
        <v>92</v>
      </c>
      <c r="C15" s="123">
        <f>+B8</f>
        <v>0</v>
      </c>
      <c r="D15" s="123" t="e">
        <f>IF(C15-C17&lt;0,0,C15-C17)</f>
        <v>#REF!</v>
      </c>
      <c r="E15" s="123" t="e">
        <f t="shared" ref="E15:N15" si="3">IF(D15-D17&lt;0,0,D15-D17)</f>
        <v>#REF!</v>
      </c>
      <c r="F15" s="123" t="e">
        <f t="shared" si="3"/>
        <v>#REF!</v>
      </c>
      <c r="G15" s="123" t="e">
        <f t="shared" si="3"/>
        <v>#REF!</v>
      </c>
      <c r="H15" s="123" t="e">
        <f t="shared" si="3"/>
        <v>#REF!</v>
      </c>
      <c r="I15" s="123" t="e">
        <f t="shared" si="3"/>
        <v>#REF!</v>
      </c>
      <c r="J15" s="123" t="e">
        <f t="shared" si="3"/>
        <v>#REF!</v>
      </c>
      <c r="K15" s="123" t="e">
        <f t="shared" si="3"/>
        <v>#REF!</v>
      </c>
      <c r="L15" s="123" t="e">
        <f t="shared" si="3"/>
        <v>#REF!</v>
      </c>
      <c r="M15" s="123" t="e">
        <f t="shared" si="3"/>
        <v>#REF!</v>
      </c>
      <c r="N15" s="123" t="e">
        <f t="shared" si="3"/>
        <v>#REF!</v>
      </c>
      <c r="O15" s="177" t="e">
        <f>IF(N15-N17&lt;0,0,N15-N17)</f>
        <v>#REF!</v>
      </c>
      <c r="P15" s="123" t="e">
        <f>IF(O15-O17&lt;0,0,O15-O17)</f>
        <v>#REF!</v>
      </c>
      <c r="Q15" s="123" t="e">
        <f>IF(P15-P17&lt;0,0,P15-P17)</f>
        <v>#REF!</v>
      </c>
      <c r="R15" s="123" t="e">
        <f t="shared" ref="R15:Z15" si="4">IF(Q15-Q17&lt;0,0,Q15-Q17)</f>
        <v>#REF!</v>
      </c>
      <c r="S15" s="123" t="e">
        <f t="shared" si="4"/>
        <v>#REF!</v>
      </c>
      <c r="T15" s="123" t="e">
        <f t="shared" si="4"/>
        <v>#REF!</v>
      </c>
      <c r="U15" s="123" t="e">
        <f t="shared" si="4"/>
        <v>#REF!</v>
      </c>
      <c r="V15" s="123" t="e">
        <f t="shared" si="4"/>
        <v>#REF!</v>
      </c>
      <c r="W15" s="123" t="e">
        <f t="shared" si="4"/>
        <v>#REF!</v>
      </c>
      <c r="X15" s="123" t="e">
        <f t="shared" si="4"/>
        <v>#REF!</v>
      </c>
      <c r="Y15" s="123" t="e">
        <f t="shared" si="4"/>
        <v>#REF!</v>
      </c>
      <c r="Z15" s="123" t="e">
        <f t="shared" si="4"/>
        <v>#REF!</v>
      </c>
      <c r="AA15" s="177" t="e">
        <f>IF(Z15-Z17&lt;0,0,Z15-Z17)</f>
        <v>#REF!</v>
      </c>
      <c r="AB15" s="123" t="e">
        <f t="shared" ref="AB15" si="5">IF(AA15-AA17&lt;0,0,AA15-AA17)</f>
        <v>#REF!</v>
      </c>
      <c r="AC15" s="123" t="e">
        <f>IF(AB15-AB17&lt;0,0,AB15-AB17)</f>
        <v>#REF!</v>
      </c>
      <c r="AD15" s="123" t="e">
        <f t="shared" ref="AD15:AL15" si="6">IF(AC15-AC17&lt;0,0,AC15-AC17)</f>
        <v>#REF!</v>
      </c>
      <c r="AE15" s="123" t="e">
        <f t="shared" si="6"/>
        <v>#REF!</v>
      </c>
      <c r="AF15" s="123" t="e">
        <f t="shared" si="6"/>
        <v>#REF!</v>
      </c>
      <c r="AG15" s="123" t="e">
        <f t="shared" si="6"/>
        <v>#REF!</v>
      </c>
      <c r="AH15" s="123" t="e">
        <f t="shared" si="6"/>
        <v>#REF!</v>
      </c>
      <c r="AI15" s="123" t="e">
        <f t="shared" si="6"/>
        <v>#REF!</v>
      </c>
      <c r="AJ15" s="123" t="e">
        <f t="shared" si="6"/>
        <v>#REF!</v>
      </c>
      <c r="AK15" s="123" t="e">
        <f t="shared" si="6"/>
        <v>#REF!</v>
      </c>
      <c r="AL15" s="123" t="e">
        <f t="shared" si="6"/>
        <v>#REF!</v>
      </c>
    </row>
    <row r="16" spans="1:38">
      <c r="A16" s="104"/>
      <c r="B16" s="122" t="s">
        <v>93</v>
      </c>
      <c r="C16" s="123" t="e">
        <f>IF(C14&lt;$B10+$H10,0,C15*$H8/12)</f>
        <v>#REF!</v>
      </c>
      <c r="D16" s="123" t="e">
        <f>IF(D14&lt;$B10+$H10,0,IF(D15=0,0,D15*$H8/12))</f>
        <v>#REF!</v>
      </c>
      <c r="E16" s="123" t="e">
        <f t="shared" ref="E16:N16" si="7">IF(E14&lt;$B10+$H10,0,IF(E15=0,0,E15*$H8/12))</f>
        <v>#REF!</v>
      </c>
      <c r="F16" s="123" t="e">
        <f t="shared" si="7"/>
        <v>#REF!</v>
      </c>
      <c r="G16" s="123" t="e">
        <f t="shared" si="7"/>
        <v>#REF!</v>
      </c>
      <c r="H16" s="123" t="e">
        <f t="shared" si="7"/>
        <v>#REF!</v>
      </c>
      <c r="I16" s="123" t="e">
        <f t="shared" si="7"/>
        <v>#REF!</v>
      </c>
      <c r="J16" s="123" t="e">
        <f t="shared" si="7"/>
        <v>#REF!</v>
      </c>
      <c r="K16" s="123" t="e">
        <f t="shared" si="7"/>
        <v>#REF!</v>
      </c>
      <c r="L16" s="123" t="e">
        <f t="shared" si="7"/>
        <v>#REF!</v>
      </c>
      <c r="M16" s="123" t="e">
        <f t="shared" si="7"/>
        <v>#REF!</v>
      </c>
      <c r="N16" s="123" t="e">
        <f t="shared" si="7"/>
        <v>#REF!</v>
      </c>
      <c r="O16" s="177" t="e">
        <f t="shared" ref="O16:AL16" si="8">IF(O14&lt;$B10+$H10,0,IF(O18=0,0,O15*$H$8/12))</f>
        <v>#REF!</v>
      </c>
      <c r="P16" s="123" t="e">
        <f t="shared" si="8"/>
        <v>#REF!</v>
      </c>
      <c r="Q16" s="123" t="e">
        <f t="shared" si="8"/>
        <v>#REF!</v>
      </c>
      <c r="R16" s="123" t="e">
        <f t="shared" si="8"/>
        <v>#REF!</v>
      </c>
      <c r="S16" s="123" t="e">
        <f t="shared" si="8"/>
        <v>#REF!</v>
      </c>
      <c r="T16" s="123" t="e">
        <f t="shared" si="8"/>
        <v>#REF!</v>
      </c>
      <c r="U16" s="123" t="e">
        <f t="shared" si="8"/>
        <v>#REF!</v>
      </c>
      <c r="V16" s="123" t="e">
        <f t="shared" si="8"/>
        <v>#REF!</v>
      </c>
      <c r="W16" s="123" t="e">
        <f t="shared" si="8"/>
        <v>#REF!</v>
      </c>
      <c r="X16" s="123" t="e">
        <f t="shared" si="8"/>
        <v>#REF!</v>
      </c>
      <c r="Y16" s="123" t="e">
        <f t="shared" si="8"/>
        <v>#REF!</v>
      </c>
      <c r="Z16" s="123" t="e">
        <f t="shared" si="8"/>
        <v>#REF!</v>
      </c>
      <c r="AA16" s="177" t="e">
        <f t="shared" si="8"/>
        <v>#REF!</v>
      </c>
      <c r="AB16" s="123" t="e">
        <f t="shared" si="8"/>
        <v>#REF!</v>
      </c>
      <c r="AC16" s="123" t="e">
        <f t="shared" si="8"/>
        <v>#REF!</v>
      </c>
      <c r="AD16" s="123" t="e">
        <f t="shared" si="8"/>
        <v>#REF!</v>
      </c>
      <c r="AE16" s="123" t="e">
        <f t="shared" si="8"/>
        <v>#REF!</v>
      </c>
      <c r="AF16" s="123" t="e">
        <f t="shared" si="8"/>
        <v>#REF!</v>
      </c>
      <c r="AG16" s="123" t="e">
        <f t="shared" si="8"/>
        <v>#REF!</v>
      </c>
      <c r="AH16" s="123" t="e">
        <f t="shared" si="8"/>
        <v>#REF!</v>
      </c>
      <c r="AI16" s="123" t="e">
        <f t="shared" si="8"/>
        <v>#REF!</v>
      </c>
      <c r="AJ16" s="123" t="e">
        <f t="shared" si="8"/>
        <v>#REF!</v>
      </c>
      <c r="AK16" s="123" t="e">
        <f t="shared" si="8"/>
        <v>#REF!</v>
      </c>
      <c r="AL16" s="123" t="e">
        <f t="shared" si="8"/>
        <v>#REF!</v>
      </c>
    </row>
    <row r="17" spans="1:38">
      <c r="A17" s="104"/>
      <c r="B17" s="122" t="s">
        <v>94</v>
      </c>
      <c r="C17" s="123" t="e">
        <f>IF(C14&lt;$H9+$B10+$H10,0,C18-C16)</f>
        <v>#REF!</v>
      </c>
      <c r="D17" s="123" t="e">
        <f t="shared" ref="D17:N17" si="9">IF(D15&lt;C17,D15,IF(D14&lt;$H9+$B10+$H10,0,D18-D16))</f>
        <v>#REF!</v>
      </c>
      <c r="E17" s="123" t="e">
        <f t="shared" si="9"/>
        <v>#REF!</v>
      </c>
      <c r="F17" s="123" t="e">
        <f t="shared" si="9"/>
        <v>#REF!</v>
      </c>
      <c r="G17" s="123" t="e">
        <f t="shared" si="9"/>
        <v>#REF!</v>
      </c>
      <c r="H17" s="123" t="e">
        <f t="shared" si="9"/>
        <v>#REF!</v>
      </c>
      <c r="I17" s="123" t="e">
        <f t="shared" si="9"/>
        <v>#REF!</v>
      </c>
      <c r="J17" s="123" t="e">
        <f t="shared" si="9"/>
        <v>#REF!</v>
      </c>
      <c r="K17" s="123" t="e">
        <f t="shared" si="9"/>
        <v>#REF!</v>
      </c>
      <c r="L17" s="123" t="e">
        <f t="shared" si="9"/>
        <v>#REF!</v>
      </c>
      <c r="M17" s="123" t="e">
        <f t="shared" si="9"/>
        <v>#REF!</v>
      </c>
      <c r="N17" s="123" t="e">
        <f t="shared" si="9"/>
        <v>#REF!</v>
      </c>
      <c r="O17" s="177" t="e">
        <f t="shared" ref="O17:AL17" si="10">IF(O15&lt;N17,O15,IF(O14&lt;$H9+$B10+$H10,0,O18-O16))</f>
        <v>#REF!</v>
      </c>
      <c r="P17" s="123" t="e">
        <f t="shared" si="10"/>
        <v>#REF!</v>
      </c>
      <c r="Q17" s="123" t="e">
        <f t="shared" si="10"/>
        <v>#REF!</v>
      </c>
      <c r="R17" s="123" t="e">
        <f t="shared" si="10"/>
        <v>#REF!</v>
      </c>
      <c r="S17" s="123" t="e">
        <f t="shared" si="10"/>
        <v>#REF!</v>
      </c>
      <c r="T17" s="123" t="e">
        <f t="shared" si="10"/>
        <v>#REF!</v>
      </c>
      <c r="U17" s="123" t="e">
        <f t="shared" si="10"/>
        <v>#REF!</v>
      </c>
      <c r="V17" s="123" t="e">
        <f t="shared" si="10"/>
        <v>#REF!</v>
      </c>
      <c r="W17" s="123" t="e">
        <f t="shared" si="10"/>
        <v>#REF!</v>
      </c>
      <c r="X17" s="123" t="e">
        <f t="shared" si="10"/>
        <v>#REF!</v>
      </c>
      <c r="Y17" s="123" t="e">
        <f t="shared" si="10"/>
        <v>#REF!</v>
      </c>
      <c r="Z17" s="123" t="e">
        <f t="shared" si="10"/>
        <v>#REF!</v>
      </c>
      <c r="AA17" s="177" t="e">
        <f t="shared" si="10"/>
        <v>#REF!</v>
      </c>
      <c r="AB17" s="123" t="e">
        <f t="shared" si="10"/>
        <v>#REF!</v>
      </c>
      <c r="AC17" s="123" t="e">
        <f t="shared" si="10"/>
        <v>#REF!</v>
      </c>
      <c r="AD17" s="123" t="e">
        <f t="shared" si="10"/>
        <v>#REF!</v>
      </c>
      <c r="AE17" s="123" t="e">
        <f t="shared" si="10"/>
        <v>#REF!</v>
      </c>
      <c r="AF17" s="123" t="e">
        <f t="shared" si="10"/>
        <v>#REF!</v>
      </c>
      <c r="AG17" s="123" t="e">
        <f t="shared" si="10"/>
        <v>#REF!</v>
      </c>
      <c r="AH17" s="123" t="e">
        <f t="shared" si="10"/>
        <v>#REF!</v>
      </c>
      <c r="AI17" s="123" t="e">
        <f t="shared" si="10"/>
        <v>#REF!</v>
      </c>
      <c r="AJ17" s="123" t="e">
        <f t="shared" si="10"/>
        <v>#REF!</v>
      </c>
      <c r="AK17" s="123" t="e">
        <f t="shared" si="10"/>
        <v>#REF!</v>
      </c>
      <c r="AL17" s="123" t="e">
        <f t="shared" si="10"/>
        <v>#REF!</v>
      </c>
    </row>
    <row r="18" spans="1:38">
      <c r="A18" s="104"/>
      <c r="B18" s="122" t="s">
        <v>95</v>
      </c>
      <c r="C18" s="123">
        <f>IF(B$9=0,0,IF(H$8=0,B$8/(B$9-H$9),B$8*H$8*POWER(1+H$8,(B$9-H$9)/12)/(POWER(1+H$8,(B$9-H$9)/12)-1)/12))</f>
        <v>0</v>
      </c>
      <c r="D18" s="123" t="e">
        <f t="shared" ref="D18:N18" si="11">IF(D15&gt;0,$C18,0)</f>
        <v>#REF!</v>
      </c>
      <c r="E18" s="123" t="e">
        <f t="shared" si="11"/>
        <v>#REF!</v>
      </c>
      <c r="F18" s="123" t="e">
        <f t="shared" si="11"/>
        <v>#REF!</v>
      </c>
      <c r="G18" s="123" t="e">
        <f t="shared" si="11"/>
        <v>#REF!</v>
      </c>
      <c r="H18" s="123" t="e">
        <f t="shared" si="11"/>
        <v>#REF!</v>
      </c>
      <c r="I18" s="123" t="e">
        <f t="shared" si="11"/>
        <v>#REF!</v>
      </c>
      <c r="J18" s="123" t="e">
        <f t="shared" si="11"/>
        <v>#REF!</v>
      </c>
      <c r="K18" s="123" t="e">
        <f t="shared" si="11"/>
        <v>#REF!</v>
      </c>
      <c r="L18" s="123" t="e">
        <f t="shared" si="11"/>
        <v>#REF!</v>
      </c>
      <c r="M18" s="123" t="e">
        <f t="shared" si="11"/>
        <v>#REF!</v>
      </c>
      <c r="N18" s="123" t="e">
        <f t="shared" si="11"/>
        <v>#REF!</v>
      </c>
      <c r="O18" s="177" t="e">
        <f t="shared" ref="O18:AL18" si="12">IF(O15&gt;0,$C18,0)</f>
        <v>#REF!</v>
      </c>
      <c r="P18" s="123" t="e">
        <f t="shared" si="12"/>
        <v>#REF!</v>
      </c>
      <c r="Q18" s="123" t="e">
        <f t="shared" si="12"/>
        <v>#REF!</v>
      </c>
      <c r="R18" s="123" t="e">
        <f t="shared" si="12"/>
        <v>#REF!</v>
      </c>
      <c r="S18" s="123" t="e">
        <f t="shared" si="12"/>
        <v>#REF!</v>
      </c>
      <c r="T18" s="123" t="e">
        <f t="shared" si="12"/>
        <v>#REF!</v>
      </c>
      <c r="U18" s="123" t="e">
        <f t="shared" si="12"/>
        <v>#REF!</v>
      </c>
      <c r="V18" s="123" t="e">
        <f t="shared" si="12"/>
        <v>#REF!</v>
      </c>
      <c r="W18" s="123" t="e">
        <f t="shared" si="12"/>
        <v>#REF!</v>
      </c>
      <c r="X18" s="123" t="e">
        <f t="shared" si="12"/>
        <v>#REF!</v>
      </c>
      <c r="Y18" s="123" t="e">
        <f t="shared" si="12"/>
        <v>#REF!</v>
      </c>
      <c r="Z18" s="123" t="e">
        <f t="shared" si="12"/>
        <v>#REF!</v>
      </c>
      <c r="AA18" s="177" t="e">
        <f t="shared" si="12"/>
        <v>#REF!</v>
      </c>
      <c r="AB18" s="123" t="e">
        <f t="shared" si="12"/>
        <v>#REF!</v>
      </c>
      <c r="AC18" s="123" t="e">
        <f t="shared" si="12"/>
        <v>#REF!</v>
      </c>
      <c r="AD18" s="123" t="e">
        <f t="shared" si="12"/>
        <v>#REF!</v>
      </c>
      <c r="AE18" s="123" t="e">
        <f t="shared" si="12"/>
        <v>#REF!</v>
      </c>
      <c r="AF18" s="123" t="e">
        <f t="shared" si="12"/>
        <v>#REF!</v>
      </c>
      <c r="AG18" s="123" t="e">
        <f t="shared" si="12"/>
        <v>#REF!</v>
      </c>
      <c r="AH18" s="123" t="e">
        <f t="shared" si="12"/>
        <v>#REF!</v>
      </c>
      <c r="AI18" s="123" t="e">
        <f t="shared" si="12"/>
        <v>#REF!</v>
      </c>
      <c r="AJ18" s="123" t="e">
        <f t="shared" si="12"/>
        <v>#REF!</v>
      </c>
      <c r="AK18" s="123" t="e">
        <f t="shared" si="12"/>
        <v>#REF!</v>
      </c>
      <c r="AL18" s="123" t="e">
        <f t="shared" si="12"/>
        <v>#REF!</v>
      </c>
    </row>
    <row r="19" spans="1:38" ht="13.5" thickBot="1">
      <c r="A19" s="104"/>
      <c r="B19" s="104"/>
      <c r="C19" s="105"/>
      <c r="D19" s="105"/>
      <c r="E19" s="105"/>
      <c r="F19" s="105"/>
      <c r="G19" s="105"/>
      <c r="H19" s="105"/>
      <c r="I19" s="105"/>
      <c r="J19" s="105"/>
      <c r="K19" s="105"/>
      <c r="L19" s="105"/>
      <c r="M19" s="105"/>
      <c r="N19" s="105"/>
      <c r="O19" s="178"/>
      <c r="P19" s="104"/>
      <c r="Q19" s="104"/>
      <c r="R19" s="104"/>
      <c r="S19" s="104"/>
      <c r="T19" s="104"/>
      <c r="U19" s="104"/>
      <c r="AA19" s="185"/>
    </row>
    <row r="20" spans="1:38" ht="16.5" thickBot="1">
      <c r="A20" s="124"/>
      <c r="B20" s="92">
        <f>Finanzplanung!G22</f>
        <v>0</v>
      </c>
      <c r="C20" s="111" t="s">
        <v>89</v>
      </c>
      <c r="D20" s="112"/>
      <c r="E20" s="112"/>
      <c r="F20" s="112"/>
      <c r="H20" s="95">
        <f>Finanzplanung!I22</f>
        <v>0</v>
      </c>
      <c r="I20" s="111" t="s">
        <v>90</v>
      </c>
      <c r="J20" s="112"/>
      <c r="K20" s="113"/>
      <c r="L20" s="113"/>
      <c r="M20" s="114"/>
      <c r="N20" s="104"/>
      <c r="O20" s="179"/>
      <c r="P20" s="104"/>
      <c r="Q20" s="104"/>
      <c r="R20" s="862"/>
      <c r="S20" s="862"/>
      <c r="T20" s="862"/>
      <c r="U20" s="862"/>
      <c r="AA20" s="185"/>
    </row>
    <row r="21" spans="1:38" ht="16.5" thickBot="1">
      <c r="B21" s="99">
        <f>Finanzplanung!H22</f>
        <v>0</v>
      </c>
      <c r="C21" s="115" t="s">
        <v>204</v>
      </c>
      <c r="D21" s="112"/>
      <c r="E21" s="112"/>
      <c r="F21" s="112"/>
      <c r="H21" s="98">
        <f>Finanzplanung!J22</f>
        <v>0</v>
      </c>
      <c r="I21" s="111" t="s">
        <v>91</v>
      </c>
      <c r="J21" s="116"/>
      <c r="K21" s="104"/>
      <c r="L21" s="113"/>
      <c r="M21" s="114"/>
      <c r="N21" s="104"/>
      <c r="O21" s="179"/>
      <c r="P21" s="104"/>
      <c r="Q21" s="104"/>
      <c r="R21" s="104"/>
      <c r="S21" s="117"/>
      <c r="T21" s="117"/>
      <c r="U21" s="117"/>
      <c r="AA21" s="185"/>
    </row>
    <row r="22" spans="1:38" ht="16.5" thickBot="1">
      <c r="A22" s="104"/>
      <c r="B22" s="94" t="e">
        <f>B10</f>
        <v>#REF!</v>
      </c>
      <c r="C22" s="111" t="s">
        <v>207</v>
      </c>
      <c r="D22" s="112"/>
      <c r="E22" s="112"/>
      <c r="F22" s="112"/>
      <c r="H22" s="98">
        <f>Finanzplanung!K22</f>
        <v>0</v>
      </c>
      <c r="I22" s="111" t="s">
        <v>91</v>
      </c>
      <c r="J22" s="116" t="s">
        <v>206</v>
      </c>
      <c r="K22" s="104"/>
      <c r="L22" s="113"/>
      <c r="M22" s="114"/>
      <c r="N22" s="104"/>
      <c r="O22" s="179"/>
      <c r="P22" s="104"/>
      <c r="Q22" s="104"/>
      <c r="R22" s="104"/>
      <c r="S22" s="117"/>
      <c r="T22" s="117"/>
      <c r="U22" s="117"/>
      <c r="AA22" s="185"/>
    </row>
    <row r="23" spans="1:38" ht="16.5" thickBot="1">
      <c r="A23" s="104"/>
      <c r="B23" s="96"/>
      <c r="C23" s="111"/>
      <c r="D23" s="112"/>
      <c r="E23" s="112"/>
      <c r="F23" s="112"/>
      <c r="H23" s="97"/>
      <c r="I23" s="111"/>
      <c r="J23" s="116"/>
      <c r="K23" s="104"/>
      <c r="L23" s="113"/>
      <c r="M23" s="114"/>
      <c r="N23" s="104"/>
      <c r="O23" s="179"/>
      <c r="P23" s="104"/>
      <c r="Q23" s="104"/>
      <c r="R23" s="104"/>
      <c r="S23" s="117"/>
      <c r="T23" s="117"/>
      <c r="U23" s="117"/>
      <c r="AA23" s="185"/>
    </row>
    <row r="24" spans="1:38" ht="16.5" thickBot="1">
      <c r="A24" s="104"/>
      <c r="B24" s="118" t="s">
        <v>1437</v>
      </c>
      <c r="C24" s="119" t="str">
        <f>Finanzplanung!F22</f>
        <v>Kreditsumme (wird ggf. verzinst und getilgt)</v>
      </c>
      <c r="D24" s="112"/>
      <c r="E24" s="112"/>
      <c r="F24" s="112"/>
      <c r="H24" s="97"/>
      <c r="I24" s="111"/>
      <c r="J24" s="116"/>
      <c r="K24" s="104"/>
      <c r="L24" s="113"/>
      <c r="M24" s="114"/>
      <c r="N24" s="104"/>
      <c r="O24" s="179"/>
      <c r="P24" s="104"/>
      <c r="Q24" s="104"/>
      <c r="R24" s="104"/>
      <c r="S24" s="117"/>
      <c r="T24" s="117"/>
      <c r="U24" s="117"/>
      <c r="AA24" s="185"/>
    </row>
    <row r="25" spans="1:38" ht="15.75" thickBot="1">
      <c r="A25" s="104"/>
      <c r="B25" s="120" t="s">
        <v>1438</v>
      </c>
      <c r="C25" s="121" t="e">
        <f>+C13</f>
        <v>#REF!</v>
      </c>
      <c r="D25" s="106"/>
      <c r="E25" s="106"/>
      <c r="F25" s="106"/>
      <c r="G25" s="106"/>
      <c r="H25" s="106"/>
      <c r="I25" s="106"/>
      <c r="J25" s="106"/>
      <c r="K25" s="106"/>
      <c r="L25" s="106"/>
      <c r="M25" s="106"/>
      <c r="O25" s="175" t="s">
        <v>1438</v>
      </c>
      <c r="P25" s="121" t="e">
        <f>+C25+1</f>
        <v>#REF!</v>
      </c>
      <c r="Q25" s="105"/>
      <c r="R25" s="105"/>
      <c r="S25" s="105"/>
      <c r="T25" s="105"/>
      <c r="U25" s="105"/>
      <c r="V25" s="105"/>
      <c r="W25" s="105"/>
      <c r="X25" s="105"/>
      <c r="Y25" s="105"/>
      <c r="Z25" s="105"/>
      <c r="AA25" s="175" t="s">
        <v>1438</v>
      </c>
      <c r="AB25" s="121" t="e">
        <f>+P25+1</f>
        <v>#REF!</v>
      </c>
      <c r="AC25" s="105"/>
      <c r="AD25" s="105"/>
      <c r="AE25" s="105"/>
      <c r="AF25" s="105"/>
      <c r="AG25" s="105"/>
      <c r="AH25" s="105"/>
      <c r="AI25" s="105"/>
      <c r="AJ25" s="105"/>
      <c r="AK25" s="105"/>
      <c r="AL25" s="105"/>
    </row>
    <row r="26" spans="1:38">
      <c r="A26" s="104"/>
      <c r="B26" s="105" t="s">
        <v>86</v>
      </c>
      <c r="C26" s="105">
        <v>1</v>
      </c>
      <c r="D26" s="105">
        <f t="shared" ref="D26" si="13">C26+1</f>
        <v>2</v>
      </c>
      <c r="E26" s="105">
        <f t="shared" ref="E26" si="14">D26+1</f>
        <v>3</v>
      </c>
      <c r="F26" s="105">
        <f t="shared" ref="F26" si="15">E26+1</f>
        <v>4</v>
      </c>
      <c r="G26" s="105">
        <f t="shared" ref="G26" si="16">F26+1</f>
        <v>5</v>
      </c>
      <c r="H26" s="105">
        <f t="shared" ref="H26" si="17">G26+1</f>
        <v>6</v>
      </c>
      <c r="I26" s="105">
        <f t="shared" ref="I26" si="18">H26+1</f>
        <v>7</v>
      </c>
      <c r="J26" s="105">
        <f t="shared" ref="J26" si="19">I26+1</f>
        <v>8</v>
      </c>
      <c r="K26" s="105">
        <f t="shared" ref="K26" si="20">J26+1</f>
        <v>9</v>
      </c>
      <c r="L26" s="105">
        <f t="shared" ref="L26" si="21">K26+1</f>
        <v>10</v>
      </c>
      <c r="M26" s="105">
        <f t="shared" ref="M26" si="22">L26+1</f>
        <v>11</v>
      </c>
      <c r="N26" s="105">
        <f t="shared" ref="N26" si="23">M26+1</f>
        <v>12</v>
      </c>
      <c r="O26" s="176">
        <f>N26+1</f>
        <v>13</v>
      </c>
      <c r="P26" s="105">
        <f t="shared" ref="P26" si="24">O26+1</f>
        <v>14</v>
      </c>
      <c r="Q26" s="105">
        <f t="shared" ref="Q26" si="25">P26+1</f>
        <v>15</v>
      </c>
      <c r="R26" s="105">
        <f t="shared" ref="R26" si="26">Q26+1</f>
        <v>16</v>
      </c>
      <c r="S26" s="105">
        <f t="shared" ref="S26" si="27">R26+1</f>
        <v>17</v>
      </c>
      <c r="T26" s="105">
        <f t="shared" ref="T26" si="28">S26+1</f>
        <v>18</v>
      </c>
      <c r="U26" s="105">
        <f t="shared" ref="U26" si="29">T26+1</f>
        <v>19</v>
      </c>
      <c r="V26" s="105">
        <f t="shared" ref="V26" si="30">U26+1</f>
        <v>20</v>
      </c>
      <c r="W26" s="105">
        <f t="shared" ref="W26" si="31">V26+1</f>
        <v>21</v>
      </c>
      <c r="X26" s="105">
        <f t="shared" ref="X26" si="32">W26+1</f>
        <v>22</v>
      </c>
      <c r="Y26" s="105">
        <f t="shared" ref="Y26" si="33">X26+1</f>
        <v>23</v>
      </c>
      <c r="Z26" s="105">
        <f t="shared" ref="Z26" si="34">Y26+1</f>
        <v>24</v>
      </c>
      <c r="AA26" s="176">
        <f>Z26+1</f>
        <v>25</v>
      </c>
      <c r="AB26" s="105">
        <f t="shared" ref="AB26" si="35">AA26+1</f>
        <v>26</v>
      </c>
      <c r="AC26" s="105">
        <f t="shared" ref="AC26" si="36">AB26+1</f>
        <v>27</v>
      </c>
      <c r="AD26" s="105">
        <f t="shared" ref="AD26" si="37">AC26+1</f>
        <v>28</v>
      </c>
      <c r="AE26" s="105">
        <f t="shared" ref="AE26" si="38">AD26+1</f>
        <v>29</v>
      </c>
      <c r="AF26" s="105">
        <f t="shared" ref="AF26" si="39">AE26+1</f>
        <v>30</v>
      </c>
      <c r="AG26" s="105">
        <f t="shared" ref="AG26" si="40">AF26+1</f>
        <v>31</v>
      </c>
      <c r="AH26" s="105">
        <f t="shared" ref="AH26" si="41">AG26+1</f>
        <v>32</v>
      </c>
      <c r="AI26" s="105">
        <f t="shared" ref="AI26" si="42">AH26+1</f>
        <v>33</v>
      </c>
      <c r="AJ26" s="105">
        <f t="shared" ref="AJ26" si="43">AI26+1</f>
        <v>34</v>
      </c>
      <c r="AK26" s="105">
        <f t="shared" ref="AK26" si="44">AJ26+1</f>
        <v>35</v>
      </c>
      <c r="AL26" s="105">
        <f t="shared" ref="AL26" si="45">AK26+1</f>
        <v>36</v>
      </c>
    </row>
    <row r="27" spans="1:38" ht="15">
      <c r="A27" s="124"/>
      <c r="B27" s="122" t="s">
        <v>92</v>
      </c>
      <c r="C27" s="123">
        <f>+B20</f>
        <v>0</v>
      </c>
      <c r="D27" s="123" t="e">
        <f>IF(C27-C29&lt;0,0,C27-C29)</f>
        <v>#REF!</v>
      </c>
      <c r="E27" s="123" t="e">
        <f t="shared" ref="E27" si="46">IF(D27-D29&lt;0,0,D27-D29)</f>
        <v>#REF!</v>
      </c>
      <c r="F27" s="123" t="e">
        <f t="shared" ref="F27" si="47">IF(E27-E29&lt;0,0,E27-E29)</f>
        <v>#REF!</v>
      </c>
      <c r="G27" s="123" t="e">
        <f t="shared" ref="G27" si="48">IF(F27-F29&lt;0,0,F27-F29)</f>
        <v>#REF!</v>
      </c>
      <c r="H27" s="123" t="e">
        <f t="shared" ref="H27" si="49">IF(G27-G29&lt;0,0,G27-G29)</f>
        <v>#REF!</v>
      </c>
      <c r="I27" s="123" t="e">
        <f t="shared" ref="I27" si="50">IF(H27-H29&lt;0,0,H27-H29)</f>
        <v>#REF!</v>
      </c>
      <c r="J27" s="123" t="e">
        <f t="shared" ref="J27" si="51">IF(I27-I29&lt;0,0,I27-I29)</f>
        <v>#REF!</v>
      </c>
      <c r="K27" s="123" t="e">
        <f t="shared" ref="K27" si="52">IF(J27-J29&lt;0,0,J27-J29)</f>
        <v>#REF!</v>
      </c>
      <c r="L27" s="123" t="e">
        <f t="shared" ref="L27" si="53">IF(K27-K29&lt;0,0,K27-K29)</f>
        <v>#REF!</v>
      </c>
      <c r="M27" s="123" t="e">
        <f t="shared" ref="M27" si="54">IF(L27-L29&lt;0,0,L27-L29)</f>
        <v>#REF!</v>
      </c>
      <c r="N27" s="123" t="e">
        <f t="shared" ref="N27" si="55">IF(M27-M29&lt;0,0,M27-M29)</f>
        <v>#REF!</v>
      </c>
      <c r="O27" s="177" t="e">
        <f>IF(N27-N29&lt;0,0,N27-N29)</f>
        <v>#REF!</v>
      </c>
      <c r="P27" s="123" t="e">
        <f>IF(O27-O29&lt;0,0,O27-O29)</f>
        <v>#REF!</v>
      </c>
      <c r="Q27" s="123" t="e">
        <f>IF(P27-P29&lt;0,0,P27-P29)</f>
        <v>#REF!</v>
      </c>
      <c r="R27" s="123" t="e">
        <f t="shared" ref="R27" si="56">IF(Q27-Q29&lt;0,0,Q27-Q29)</f>
        <v>#REF!</v>
      </c>
      <c r="S27" s="123" t="e">
        <f t="shared" ref="S27" si="57">IF(R27-R29&lt;0,0,R27-R29)</f>
        <v>#REF!</v>
      </c>
      <c r="T27" s="123" t="e">
        <f t="shared" ref="T27" si="58">IF(S27-S29&lt;0,0,S27-S29)</f>
        <v>#REF!</v>
      </c>
      <c r="U27" s="123" t="e">
        <f t="shared" ref="U27" si="59">IF(T27-T29&lt;0,0,T27-T29)</f>
        <v>#REF!</v>
      </c>
      <c r="V27" s="123" t="e">
        <f t="shared" ref="V27" si="60">IF(U27-U29&lt;0,0,U27-U29)</f>
        <v>#REF!</v>
      </c>
      <c r="W27" s="123" t="e">
        <f t="shared" ref="W27" si="61">IF(V27-V29&lt;0,0,V27-V29)</f>
        <v>#REF!</v>
      </c>
      <c r="X27" s="123" t="e">
        <f t="shared" ref="X27" si="62">IF(W27-W29&lt;0,0,W27-W29)</f>
        <v>#REF!</v>
      </c>
      <c r="Y27" s="123" t="e">
        <f t="shared" ref="Y27" si="63">IF(X27-X29&lt;0,0,X27-X29)</f>
        <v>#REF!</v>
      </c>
      <c r="Z27" s="123" t="e">
        <f t="shared" ref="Z27" si="64">IF(Y27-Y29&lt;0,0,Y27-Y29)</f>
        <v>#REF!</v>
      </c>
      <c r="AA27" s="177" t="e">
        <f>IF(Z27-Z29&lt;0,0,Z27-Z29)</f>
        <v>#REF!</v>
      </c>
      <c r="AB27" s="123" t="e">
        <f t="shared" ref="AB27" si="65">IF(AA27-AA29&lt;0,0,AA27-AA29)</f>
        <v>#REF!</v>
      </c>
      <c r="AC27" s="123" t="e">
        <f>IF(AB27-AB29&lt;0,0,AB27-AB29)</f>
        <v>#REF!</v>
      </c>
      <c r="AD27" s="123" t="e">
        <f t="shared" ref="AD27" si="66">IF(AC27-AC29&lt;0,0,AC27-AC29)</f>
        <v>#REF!</v>
      </c>
      <c r="AE27" s="123" t="e">
        <f t="shared" ref="AE27" si="67">IF(AD27-AD29&lt;0,0,AD27-AD29)</f>
        <v>#REF!</v>
      </c>
      <c r="AF27" s="123" t="e">
        <f t="shared" ref="AF27" si="68">IF(AE27-AE29&lt;0,0,AE27-AE29)</f>
        <v>#REF!</v>
      </c>
      <c r="AG27" s="123" t="e">
        <f t="shared" ref="AG27" si="69">IF(AF27-AF29&lt;0,0,AF27-AF29)</f>
        <v>#REF!</v>
      </c>
      <c r="AH27" s="123" t="e">
        <f t="shared" ref="AH27" si="70">IF(AG27-AG29&lt;0,0,AG27-AG29)</f>
        <v>#REF!</v>
      </c>
      <c r="AI27" s="123" t="e">
        <f t="shared" ref="AI27" si="71">IF(AH27-AH29&lt;0,0,AH27-AH29)</f>
        <v>#REF!</v>
      </c>
      <c r="AJ27" s="123" t="e">
        <f t="shared" ref="AJ27" si="72">IF(AI27-AI29&lt;0,0,AI27-AI29)</f>
        <v>#REF!</v>
      </c>
      <c r="AK27" s="123" t="e">
        <f t="shared" ref="AK27" si="73">IF(AJ27-AJ29&lt;0,0,AJ27-AJ29)</f>
        <v>#REF!</v>
      </c>
      <c r="AL27" s="123" t="e">
        <f t="shared" ref="AL27" si="74">IF(AK27-AK29&lt;0,0,AK27-AK29)</f>
        <v>#REF!</v>
      </c>
    </row>
    <row r="28" spans="1:38">
      <c r="B28" s="122" t="s">
        <v>93</v>
      </c>
      <c r="C28" s="123" t="e">
        <f>IF(C26&lt;$B22+$H22,0,C27*$H20/12)</f>
        <v>#REF!</v>
      </c>
      <c r="D28" s="123" t="e">
        <f>IF(D26&lt;$B22+$H22,0,IF(D27=0,0,D27*$H20/12))</f>
        <v>#REF!</v>
      </c>
      <c r="E28" s="123" t="e">
        <f t="shared" ref="E28:AL28" si="75">IF(E26&lt;$B22+$H22,0,IF(E27=0,0,E27*$H20/12))</f>
        <v>#REF!</v>
      </c>
      <c r="F28" s="123" t="e">
        <f t="shared" si="75"/>
        <v>#REF!</v>
      </c>
      <c r="G28" s="123" t="e">
        <f t="shared" si="75"/>
        <v>#REF!</v>
      </c>
      <c r="H28" s="123" t="e">
        <f t="shared" si="75"/>
        <v>#REF!</v>
      </c>
      <c r="I28" s="123" t="e">
        <f t="shared" si="75"/>
        <v>#REF!</v>
      </c>
      <c r="J28" s="123" t="e">
        <f t="shared" si="75"/>
        <v>#REF!</v>
      </c>
      <c r="K28" s="123" t="e">
        <f t="shared" si="75"/>
        <v>#REF!</v>
      </c>
      <c r="L28" s="123" t="e">
        <f t="shared" si="75"/>
        <v>#REF!</v>
      </c>
      <c r="M28" s="123" t="e">
        <f t="shared" si="75"/>
        <v>#REF!</v>
      </c>
      <c r="N28" s="123" t="e">
        <f t="shared" si="75"/>
        <v>#REF!</v>
      </c>
      <c r="O28" s="177" t="e">
        <f t="shared" si="75"/>
        <v>#REF!</v>
      </c>
      <c r="P28" s="123" t="e">
        <f t="shared" si="75"/>
        <v>#REF!</v>
      </c>
      <c r="Q28" s="123" t="e">
        <f t="shared" si="75"/>
        <v>#REF!</v>
      </c>
      <c r="R28" s="123" t="e">
        <f t="shared" si="75"/>
        <v>#REF!</v>
      </c>
      <c r="S28" s="123" t="e">
        <f t="shared" si="75"/>
        <v>#REF!</v>
      </c>
      <c r="T28" s="123" t="e">
        <f t="shared" si="75"/>
        <v>#REF!</v>
      </c>
      <c r="U28" s="123" t="e">
        <f t="shared" si="75"/>
        <v>#REF!</v>
      </c>
      <c r="V28" s="123" t="e">
        <f t="shared" si="75"/>
        <v>#REF!</v>
      </c>
      <c r="W28" s="123" t="e">
        <f t="shared" si="75"/>
        <v>#REF!</v>
      </c>
      <c r="X28" s="123" t="e">
        <f t="shared" si="75"/>
        <v>#REF!</v>
      </c>
      <c r="Y28" s="123" t="e">
        <f t="shared" si="75"/>
        <v>#REF!</v>
      </c>
      <c r="Z28" s="123" t="e">
        <f t="shared" si="75"/>
        <v>#REF!</v>
      </c>
      <c r="AA28" s="177" t="e">
        <f t="shared" si="75"/>
        <v>#REF!</v>
      </c>
      <c r="AB28" s="123" t="e">
        <f t="shared" si="75"/>
        <v>#REF!</v>
      </c>
      <c r="AC28" s="123" t="e">
        <f t="shared" si="75"/>
        <v>#REF!</v>
      </c>
      <c r="AD28" s="123" t="e">
        <f t="shared" si="75"/>
        <v>#REF!</v>
      </c>
      <c r="AE28" s="123" t="e">
        <f t="shared" si="75"/>
        <v>#REF!</v>
      </c>
      <c r="AF28" s="123" t="e">
        <f t="shared" si="75"/>
        <v>#REF!</v>
      </c>
      <c r="AG28" s="123" t="e">
        <f t="shared" si="75"/>
        <v>#REF!</v>
      </c>
      <c r="AH28" s="123" t="e">
        <f t="shared" si="75"/>
        <v>#REF!</v>
      </c>
      <c r="AI28" s="123" t="e">
        <f t="shared" si="75"/>
        <v>#REF!</v>
      </c>
      <c r="AJ28" s="123" t="e">
        <f t="shared" si="75"/>
        <v>#REF!</v>
      </c>
      <c r="AK28" s="123" t="e">
        <f t="shared" si="75"/>
        <v>#REF!</v>
      </c>
      <c r="AL28" s="123" t="e">
        <f t="shared" si="75"/>
        <v>#REF!</v>
      </c>
    </row>
    <row r="29" spans="1:38">
      <c r="A29" s="104"/>
      <c r="B29" s="122" t="s">
        <v>94</v>
      </c>
      <c r="C29" s="123" t="e">
        <f>IF(C26&lt;$H21+$B22+$H22,0,C30-C28)</f>
        <v>#REF!</v>
      </c>
      <c r="D29" s="123" t="e">
        <f t="shared" ref="D29" si="76">IF(D27&lt;C29,D27,IF(D26&lt;$H21+$B22+$H22,0,D30-D28))</f>
        <v>#REF!</v>
      </c>
      <c r="E29" s="123" t="e">
        <f t="shared" ref="E29" si="77">IF(E27&lt;D29,E27,IF(E26&lt;$H21+$B22+$H22,0,E30-E28))</f>
        <v>#REF!</v>
      </c>
      <c r="F29" s="123" t="e">
        <f t="shared" ref="F29" si="78">IF(F27&lt;E29,F27,IF(F26&lt;$H21+$B22+$H22,0,F30-F28))</f>
        <v>#REF!</v>
      </c>
      <c r="G29" s="123" t="e">
        <f t="shared" ref="G29" si="79">IF(G27&lt;F29,G27,IF(G26&lt;$H21+$B22+$H22,0,G30-G28))</f>
        <v>#REF!</v>
      </c>
      <c r="H29" s="123" t="e">
        <f t="shared" ref="H29" si="80">IF(H27&lt;G29,H27,IF(H26&lt;$H21+$B22+$H22,0,H30-H28))</f>
        <v>#REF!</v>
      </c>
      <c r="I29" s="123" t="e">
        <f t="shared" ref="I29" si="81">IF(I27&lt;H29,I27,IF(I26&lt;$H21+$B22+$H22,0,I30-I28))</f>
        <v>#REF!</v>
      </c>
      <c r="J29" s="123" t="e">
        <f t="shared" ref="J29" si="82">IF(J27&lt;I29,J27,IF(J26&lt;$H21+$B22+$H22,0,J30-J28))</f>
        <v>#REF!</v>
      </c>
      <c r="K29" s="123" t="e">
        <f t="shared" ref="K29" si="83">IF(K27&lt;J29,K27,IF(K26&lt;$H21+$B22+$H22,0,K30-K28))</f>
        <v>#REF!</v>
      </c>
      <c r="L29" s="123" t="e">
        <f t="shared" ref="L29" si="84">IF(L27&lt;K29,L27,IF(L26&lt;$H21+$B22+$H22,0,L30-L28))</f>
        <v>#REF!</v>
      </c>
      <c r="M29" s="123" t="e">
        <f t="shared" ref="M29" si="85">IF(M27&lt;L29,M27,IF(M26&lt;$H21+$B22+$H22,0,M30-M28))</f>
        <v>#REF!</v>
      </c>
      <c r="N29" s="123" t="e">
        <f t="shared" ref="N29" si="86">IF(N27&lt;M29,N27,IF(N26&lt;$H21+$B22+$H22,0,N30-N28))</f>
        <v>#REF!</v>
      </c>
      <c r="O29" s="177" t="e">
        <f t="shared" ref="O29:AL29" si="87">IF(O27&lt;N29,O27,IF(O26&lt;$H21+$B22+$H22,0,O30-O28))</f>
        <v>#REF!</v>
      </c>
      <c r="P29" s="123" t="e">
        <f t="shared" si="87"/>
        <v>#REF!</v>
      </c>
      <c r="Q29" s="123" t="e">
        <f t="shared" si="87"/>
        <v>#REF!</v>
      </c>
      <c r="R29" s="123" t="e">
        <f t="shared" si="87"/>
        <v>#REF!</v>
      </c>
      <c r="S29" s="123" t="e">
        <f t="shared" si="87"/>
        <v>#REF!</v>
      </c>
      <c r="T29" s="123" t="e">
        <f t="shared" si="87"/>
        <v>#REF!</v>
      </c>
      <c r="U29" s="123" t="e">
        <f t="shared" si="87"/>
        <v>#REF!</v>
      </c>
      <c r="V29" s="123" t="e">
        <f t="shared" si="87"/>
        <v>#REF!</v>
      </c>
      <c r="W29" s="123" t="e">
        <f t="shared" si="87"/>
        <v>#REF!</v>
      </c>
      <c r="X29" s="123" t="e">
        <f t="shared" si="87"/>
        <v>#REF!</v>
      </c>
      <c r="Y29" s="123" t="e">
        <f t="shared" si="87"/>
        <v>#REF!</v>
      </c>
      <c r="Z29" s="123" t="e">
        <f t="shared" si="87"/>
        <v>#REF!</v>
      </c>
      <c r="AA29" s="177" t="e">
        <f t="shared" si="87"/>
        <v>#REF!</v>
      </c>
      <c r="AB29" s="123" t="e">
        <f t="shared" si="87"/>
        <v>#REF!</v>
      </c>
      <c r="AC29" s="123" t="e">
        <f t="shared" si="87"/>
        <v>#REF!</v>
      </c>
      <c r="AD29" s="123" t="e">
        <f t="shared" si="87"/>
        <v>#REF!</v>
      </c>
      <c r="AE29" s="123" t="e">
        <f t="shared" si="87"/>
        <v>#REF!</v>
      </c>
      <c r="AF29" s="123" t="e">
        <f t="shared" si="87"/>
        <v>#REF!</v>
      </c>
      <c r="AG29" s="123" t="e">
        <f t="shared" si="87"/>
        <v>#REF!</v>
      </c>
      <c r="AH29" s="123" t="e">
        <f t="shared" si="87"/>
        <v>#REF!</v>
      </c>
      <c r="AI29" s="123" t="e">
        <f t="shared" si="87"/>
        <v>#REF!</v>
      </c>
      <c r="AJ29" s="123" t="e">
        <f t="shared" si="87"/>
        <v>#REF!</v>
      </c>
      <c r="AK29" s="123" t="e">
        <f t="shared" si="87"/>
        <v>#REF!</v>
      </c>
      <c r="AL29" s="123" t="e">
        <f t="shared" si="87"/>
        <v>#REF!</v>
      </c>
    </row>
    <row r="30" spans="1:38">
      <c r="A30" s="104"/>
      <c r="B30" s="122" t="s">
        <v>95</v>
      </c>
      <c r="C30" s="123">
        <f>IF(B21=0,0,IF(H$20=0,C27/(B21-H21),B20*H20*POWER(1+H20,(B21-H21)/12)/(POWER(1+H20,(B21-H21)/12)-1)/12))</f>
        <v>0</v>
      </c>
      <c r="D30" s="123" t="e">
        <f t="shared" ref="D30:N30" si="88">IF(D27&gt;0,$C30,0)</f>
        <v>#REF!</v>
      </c>
      <c r="E30" s="123" t="e">
        <f t="shared" si="88"/>
        <v>#REF!</v>
      </c>
      <c r="F30" s="123" t="e">
        <f t="shared" si="88"/>
        <v>#REF!</v>
      </c>
      <c r="G30" s="123" t="e">
        <f t="shared" si="88"/>
        <v>#REF!</v>
      </c>
      <c r="H30" s="123" t="e">
        <f t="shared" si="88"/>
        <v>#REF!</v>
      </c>
      <c r="I30" s="123" t="e">
        <f t="shared" si="88"/>
        <v>#REF!</v>
      </c>
      <c r="J30" s="123" t="e">
        <f t="shared" si="88"/>
        <v>#REF!</v>
      </c>
      <c r="K30" s="123" t="e">
        <f t="shared" si="88"/>
        <v>#REF!</v>
      </c>
      <c r="L30" s="123" t="e">
        <f t="shared" si="88"/>
        <v>#REF!</v>
      </c>
      <c r="M30" s="123" t="e">
        <f t="shared" si="88"/>
        <v>#REF!</v>
      </c>
      <c r="N30" s="123" t="e">
        <f t="shared" si="88"/>
        <v>#REF!</v>
      </c>
      <c r="O30" s="177" t="e">
        <f t="shared" ref="O30:AL30" si="89">IF(O27&gt;0,$C30,0)</f>
        <v>#REF!</v>
      </c>
      <c r="P30" s="123" t="e">
        <f t="shared" si="89"/>
        <v>#REF!</v>
      </c>
      <c r="Q30" s="123" t="e">
        <f t="shared" si="89"/>
        <v>#REF!</v>
      </c>
      <c r="R30" s="123" t="e">
        <f t="shared" si="89"/>
        <v>#REF!</v>
      </c>
      <c r="S30" s="123" t="e">
        <f t="shared" si="89"/>
        <v>#REF!</v>
      </c>
      <c r="T30" s="123" t="e">
        <f t="shared" si="89"/>
        <v>#REF!</v>
      </c>
      <c r="U30" s="123" t="e">
        <f t="shared" si="89"/>
        <v>#REF!</v>
      </c>
      <c r="V30" s="123" t="e">
        <f t="shared" si="89"/>
        <v>#REF!</v>
      </c>
      <c r="W30" s="123" t="e">
        <f t="shared" si="89"/>
        <v>#REF!</v>
      </c>
      <c r="X30" s="123" t="e">
        <f t="shared" si="89"/>
        <v>#REF!</v>
      </c>
      <c r="Y30" s="123" t="e">
        <f t="shared" si="89"/>
        <v>#REF!</v>
      </c>
      <c r="Z30" s="123" t="e">
        <f t="shared" si="89"/>
        <v>#REF!</v>
      </c>
      <c r="AA30" s="177" t="e">
        <f t="shared" si="89"/>
        <v>#REF!</v>
      </c>
      <c r="AB30" s="123" t="e">
        <f t="shared" si="89"/>
        <v>#REF!</v>
      </c>
      <c r="AC30" s="123" t="e">
        <f t="shared" si="89"/>
        <v>#REF!</v>
      </c>
      <c r="AD30" s="123" t="e">
        <f t="shared" si="89"/>
        <v>#REF!</v>
      </c>
      <c r="AE30" s="123" t="e">
        <f t="shared" si="89"/>
        <v>#REF!</v>
      </c>
      <c r="AF30" s="123" t="e">
        <f t="shared" si="89"/>
        <v>#REF!</v>
      </c>
      <c r="AG30" s="123" t="e">
        <f t="shared" si="89"/>
        <v>#REF!</v>
      </c>
      <c r="AH30" s="123" t="e">
        <f t="shared" si="89"/>
        <v>#REF!</v>
      </c>
      <c r="AI30" s="123" t="e">
        <f t="shared" si="89"/>
        <v>#REF!</v>
      </c>
      <c r="AJ30" s="123" t="e">
        <f t="shared" si="89"/>
        <v>#REF!</v>
      </c>
      <c r="AK30" s="123" t="e">
        <f t="shared" si="89"/>
        <v>#REF!</v>
      </c>
      <c r="AL30" s="123" t="e">
        <f t="shared" si="89"/>
        <v>#REF!</v>
      </c>
    </row>
    <row r="31" spans="1:38" ht="13.5" thickBot="1">
      <c r="A31" s="104"/>
      <c r="B31" s="125"/>
      <c r="O31" s="180"/>
      <c r="P31" s="104"/>
      <c r="Q31" s="104"/>
      <c r="R31" s="104"/>
      <c r="S31" s="104"/>
      <c r="T31" s="104"/>
      <c r="U31" s="104"/>
      <c r="AA31" s="185"/>
    </row>
    <row r="32" spans="1:38" ht="16.5" thickBot="1">
      <c r="A32" s="104"/>
      <c r="B32" s="92">
        <f>Finanzplanung!G23</f>
        <v>0</v>
      </c>
      <c r="C32" s="111" t="s">
        <v>89</v>
      </c>
      <c r="D32" s="112"/>
      <c r="E32" s="112"/>
      <c r="F32" s="112"/>
      <c r="H32" s="95">
        <f>Finanzplanung!I23</f>
        <v>0</v>
      </c>
      <c r="I32" s="111" t="s">
        <v>90</v>
      </c>
      <c r="J32" s="112"/>
      <c r="K32" s="113"/>
      <c r="L32" s="113"/>
      <c r="M32" s="114"/>
      <c r="N32" s="104"/>
      <c r="O32" s="179"/>
      <c r="P32" s="104"/>
      <c r="Q32" s="104"/>
      <c r="R32" s="862"/>
      <c r="S32" s="862"/>
      <c r="T32" s="862"/>
      <c r="U32" s="862"/>
      <c r="AA32" s="185"/>
    </row>
    <row r="33" spans="1:38" ht="16.5" thickBot="1">
      <c r="A33" s="104"/>
      <c r="B33" s="99">
        <f>Finanzplanung!H23</f>
        <v>0</v>
      </c>
      <c r="C33" s="115" t="s">
        <v>204</v>
      </c>
      <c r="D33" s="112"/>
      <c r="E33" s="112"/>
      <c r="F33" s="112"/>
      <c r="H33" s="98">
        <f>Finanzplanung!J23</f>
        <v>0</v>
      </c>
      <c r="I33" s="111" t="s">
        <v>91</v>
      </c>
      <c r="J33" s="116"/>
      <c r="K33" s="104"/>
      <c r="L33" s="113"/>
      <c r="M33" s="114"/>
      <c r="N33" s="104"/>
      <c r="O33" s="179"/>
      <c r="P33" s="104"/>
      <c r="Q33" s="104"/>
      <c r="R33" s="104"/>
      <c r="S33" s="117"/>
      <c r="T33" s="117"/>
      <c r="U33" s="117"/>
      <c r="AA33" s="185"/>
    </row>
    <row r="34" spans="1:38" ht="16.5" thickBot="1">
      <c r="A34" s="104"/>
      <c r="B34" s="94" t="e">
        <f>B22</f>
        <v>#REF!</v>
      </c>
      <c r="C34" s="111" t="s">
        <v>207</v>
      </c>
      <c r="D34" s="112"/>
      <c r="E34" s="112"/>
      <c r="F34" s="112"/>
      <c r="H34" s="98">
        <f>Finanzplanung!K23</f>
        <v>0</v>
      </c>
      <c r="I34" s="111" t="s">
        <v>91</v>
      </c>
      <c r="J34" s="116" t="s">
        <v>206</v>
      </c>
      <c r="K34" s="104"/>
      <c r="L34" s="113"/>
      <c r="M34" s="114"/>
      <c r="N34" s="104"/>
      <c r="O34" s="179"/>
      <c r="P34" s="104"/>
      <c r="Q34" s="104"/>
      <c r="R34" s="104"/>
      <c r="S34" s="117"/>
      <c r="T34" s="117"/>
      <c r="U34" s="117"/>
      <c r="AA34" s="185"/>
    </row>
    <row r="35" spans="1:38" ht="16.5" thickBot="1">
      <c r="A35" s="104"/>
      <c r="B35" s="96"/>
      <c r="C35" s="111"/>
      <c r="D35" s="112"/>
      <c r="E35" s="112"/>
      <c r="F35" s="112"/>
      <c r="H35" s="97"/>
      <c r="I35" s="111"/>
      <c r="J35" s="116"/>
      <c r="K35" s="104"/>
      <c r="L35" s="113"/>
      <c r="M35" s="114"/>
      <c r="N35" s="104"/>
      <c r="O35" s="179"/>
      <c r="P35" s="104"/>
      <c r="Q35" s="104"/>
      <c r="R35" s="104"/>
      <c r="S35" s="117"/>
      <c r="T35" s="117"/>
      <c r="U35" s="117"/>
      <c r="AA35" s="185"/>
    </row>
    <row r="36" spans="1:38" ht="16.5" thickBot="1">
      <c r="A36" s="104"/>
      <c r="B36" s="118" t="s">
        <v>1437</v>
      </c>
      <c r="C36" s="119" t="str">
        <f>Finanzplanung!F23</f>
        <v>Kreditsumme (wird verzinst und getilgt)</v>
      </c>
      <c r="D36" s="112"/>
      <c r="E36" s="112"/>
      <c r="F36" s="112"/>
      <c r="H36" s="97"/>
      <c r="I36" s="111"/>
      <c r="J36" s="116"/>
      <c r="K36" s="104"/>
      <c r="L36" s="113"/>
      <c r="M36" s="114"/>
      <c r="N36" s="104"/>
      <c r="O36" s="179"/>
      <c r="P36" s="104"/>
      <c r="Q36" s="104"/>
      <c r="R36" s="104"/>
      <c r="S36" s="117"/>
      <c r="T36" s="117"/>
      <c r="U36" s="117"/>
      <c r="AA36" s="185"/>
    </row>
    <row r="37" spans="1:38" ht="15.75" thickBot="1">
      <c r="A37" s="104"/>
      <c r="B37" s="120" t="s">
        <v>1438</v>
      </c>
      <c r="C37" s="121" t="e">
        <f>+C25</f>
        <v>#REF!</v>
      </c>
      <c r="D37" s="106"/>
      <c r="E37" s="106"/>
      <c r="F37" s="106"/>
      <c r="G37" s="106"/>
      <c r="H37" s="106"/>
      <c r="I37" s="106"/>
      <c r="J37" s="106"/>
      <c r="K37" s="106"/>
      <c r="L37" s="106"/>
      <c r="M37" s="106"/>
      <c r="O37" s="175" t="s">
        <v>1438</v>
      </c>
      <c r="P37" s="121" t="e">
        <f>+C37+1</f>
        <v>#REF!</v>
      </c>
      <c r="Q37" s="105"/>
      <c r="R37" s="105"/>
      <c r="S37" s="105"/>
      <c r="T37" s="105"/>
      <c r="U37" s="105"/>
      <c r="V37" s="105"/>
      <c r="W37" s="105"/>
      <c r="X37" s="105"/>
      <c r="Y37" s="105"/>
      <c r="Z37" s="105"/>
      <c r="AA37" s="175" t="s">
        <v>1438</v>
      </c>
      <c r="AB37" s="121" t="e">
        <f>+P37+1</f>
        <v>#REF!</v>
      </c>
      <c r="AC37" s="105"/>
      <c r="AD37" s="105"/>
      <c r="AE37" s="105"/>
      <c r="AF37" s="105"/>
      <c r="AG37" s="105"/>
      <c r="AH37" s="105"/>
      <c r="AI37" s="105"/>
      <c r="AJ37" s="105"/>
      <c r="AK37" s="105"/>
      <c r="AL37" s="105"/>
    </row>
    <row r="38" spans="1:38">
      <c r="A38" s="104"/>
      <c r="B38" s="105" t="s">
        <v>86</v>
      </c>
      <c r="C38" s="105">
        <v>1</v>
      </c>
      <c r="D38" s="105">
        <f t="shared" ref="D38" si="90">C38+1</f>
        <v>2</v>
      </c>
      <c r="E38" s="105">
        <f t="shared" ref="E38" si="91">D38+1</f>
        <v>3</v>
      </c>
      <c r="F38" s="105">
        <f t="shared" ref="F38" si="92">E38+1</f>
        <v>4</v>
      </c>
      <c r="G38" s="105">
        <f t="shared" ref="G38" si="93">F38+1</f>
        <v>5</v>
      </c>
      <c r="H38" s="105">
        <f t="shared" ref="H38" si="94">G38+1</f>
        <v>6</v>
      </c>
      <c r="I38" s="105">
        <f t="shared" ref="I38" si="95">H38+1</f>
        <v>7</v>
      </c>
      <c r="J38" s="105">
        <f t="shared" ref="J38" si="96">I38+1</f>
        <v>8</v>
      </c>
      <c r="K38" s="105">
        <f t="shared" ref="K38" si="97">J38+1</f>
        <v>9</v>
      </c>
      <c r="L38" s="105">
        <f t="shared" ref="L38" si="98">K38+1</f>
        <v>10</v>
      </c>
      <c r="M38" s="105">
        <f t="shared" ref="M38" si="99">L38+1</f>
        <v>11</v>
      </c>
      <c r="N38" s="105">
        <f t="shared" ref="N38" si="100">M38+1</f>
        <v>12</v>
      </c>
      <c r="O38" s="176">
        <f>N38+1</f>
        <v>13</v>
      </c>
      <c r="P38" s="105">
        <f t="shared" ref="P38" si="101">O38+1</f>
        <v>14</v>
      </c>
      <c r="Q38" s="105">
        <f t="shared" ref="Q38" si="102">P38+1</f>
        <v>15</v>
      </c>
      <c r="R38" s="105">
        <f t="shared" ref="R38" si="103">Q38+1</f>
        <v>16</v>
      </c>
      <c r="S38" s="105">
        <f t="shared" ref="S38" si="104">R38+1</f>
        <v>17</v>
      </c>
      <c r="T38" s="105">
        <f t="shared" ref="T38" si="105">S38+1</f>
        <v>18</v>
      </c>
      <c r="U38" s="105">
        <f t="shared" ref="U38" si="106">T38+1</f>
        <v>19</v>
      </c>
      <c r="V38" s="105">
        <f t="shared" ref="V38" si="107">U38+1</f>
        <v>20</v>
      </c>
      <c r="W38" s="105">
        <f t="shared" ref="W38" si="108">V38+1</f>
        <v>21</v>
      </c>
      <c r="X38" s="105">
        <f t="shared" ref="X38" si="109">W38+1</f>
        <v>22</v>
      </c>
      <c r="Y38" s="105">
        <f t="shared" ref="Y38" si="110">X38+1</f>
        <v>23</v>
      </c>
      <c r="Z38" s="105">
        <f t="shared" ref="Z38" si="111">Y38+1</f>
        <v>24</v>
      </c>
      <c r="AA38" s="176">
        <f>Z38+1</f>
        <v>25</v>
      </c>
      <c r="AB38" s="105">
        <f t="shared" ref="AB38" si="112">AA38+1</f>
        <v>26</v>
      </c>
      <c r="AC38" s="105">
        <f t="shared" ref="AC38" si="113">AB38+1</f>
        <v>27</v>
      </c>
      <c r="AD38" s="105">
        <f t="shared" ref="AD38" si="114">AC38+1</f>
        <v>28</v>
      </c>
      <c r="AE38" s="105">
        <f t="shared" ref="AE38" si="115">AD38+1</f>
        <v>29</v>
      </c>
      <c r="AF38" s="105">
        <f t="shared" ref="AF38" si="116">AE38+1</f>
        <v>30</v>
      </c>
      <c r="AG38" s="105">
        <f t="shared" ref="AG38" si="117">AF38+1</f>
        <v>31</v>
      </c>
      <c r="AH38" s="105">
        <f t="shared" ref="AH38" si="118">AG38+1</f>
        <v>32</v>
      </c>
      <c r="AI38" s="105">
        <f t="shared" ref="AI38" si="119">AH38+1</f>
        <v>33</v>
      </c>
      <c r="AJ38" s="105">
        <f t="shared" ref="AJ38" si="120">AI38+1</f>
        <v>34</v>
      </c>
      <c r="AK38" s="105">
        <f t="shared" ref="AK38" si="121">AJ38+1</f>
        <v>35</v>
      </c>
      <c r="AL38" s="105">
        <f t="shared" ref="AL38" si="122">AK38+1</f>
        <v>36</v>
      </c>
    </row>
    <row r="39" spans="1:38">
      <c r="A39" s="104"/>
      <c r="B39" s="122" t="s">
        <v>92</v>
      </c>
      <c r="C39" s="123">
        <f>+B32</f>
        <v>0</v>
      </c>
      <c r="D39" s="123" t="e">
        <f>IF(C39-C41&lt;0,0,C39-C41)</f>
        <v>#REF!</v>
      </c>
      <c r="E39" s="123" t="e">
        <f t="shared" ref="E39" si="123">IF(D39-D41&lt;0,0,D39-D41)</f>
        <v>#REF!</v>
      </c>
      <c r="F39" s="123" t="e">
        <f t="shared" ref="F39" si="124">IF(E39-E41&lt;0,0,E39-E41)</f>
        <v>#REF!</v>
      </c>
      <c r="G39" s="123" t="e">
        <f t="shared" ref="G39" si="125">IF(F39-F41&lt;0,0,F39-F41)</f>
        <v>#REF!</v>
      </c>
      <c r="H39" s="123" t="e">
        <f t="shared" ref="H39" si="126">IF(G39-G41&lt;0,0,G39-G41)</f>
        <v>#REF!</v>
      </c>
      <c r="I39" s="123" t="e">
        <f t="shared" ref="I39" si="127">IF(H39-H41&lt;0,0,H39-H41)</f>
        <v>#REF!</v>
      </c>
      <c r="J39" s="123" t="e">
        <f t="shared" ref="J39" si="128">IF(I39-I41&lt;0,0,I39-I41)</f>
        <v>#REF!</v>
      </c>
      <c r="K39" s="123" t="e">
        <f t="shared" ref="K39" si="129">IF(J39-J41&lt;0,0,J39-J41)</f>
        <v>#REF!</v>
      </c>
      <c r="L39" s="123" t="e">
        <f t="shared" ref="L39" si="130">IF(K39-K41&lt;0,0,K39-K41)</f>
        <v>#REF!</v>
      </c>
      <c r="M39" s="123" t="e">
        <f t="shared" ref="M39" si="131">IF(L39-L41&lt;0,0,L39-L41)</f>
        <v>#REF!</v>
      </c>
      <c r="N39" s="123" t="e">
        <f t="shared" ref="N39" si="132">IF(M39-M41&lt;0,0,M39-M41)</f>
        <v>#REF!</v>
      </c>
      <c r="O39" s="177" t="e">
        <f>IF(N39-N41&lt;0,0,N39-N41)</f>
        <v>#REF!</v>
      </c>
      <c r="P39" s="123" t="e">
        <f>IF(O39-O41&lt;0,0,O39-O41)</f>
        <v>#REF!</v>
      </c>
      <c r="Q39" s="123" t="e">
        <f>IF(P39-P41&lt;0,0,P39-P41)</f>
        <v>#REF!</v>
      </c>
      <c r="R39" s="123" t="e">
        <f t="shared" ref="R39" si="133">IF(Q39-Q41&lt;0,0,Q39-Q41)</f>
        <v>#REF!</v>
      </c>
      <c r="S39" s="123" t="e">
        <f t="shared" ref="S39" si="134">IF(R39-R41&lt;0,0,R39-R41)</f>
        <v>#REF!</v>
      </c>
      <c r="T39" s="123" t="e">
        <f t="shared" ref="T39" si="135">IF(S39-S41&lt;0,0,S39-S41)</f>
        <v>#REF!</v>
      </c>
      <c r="U39" s="123" t="e">
        <f t="shared" ref="U39" si="136">IF(T39-T41&lt;0,0,T39-T41)</f>
        <v>#REF!</v>
      </c>
      <c r="V39" s="123" t="e">
        <f t="shared" ref="V39" si="137">IF(U39-U41&lt;0,0,U39-U41)</f>
        <v>#REF!</v>
      </c>
      <c r="W39" s="123" t="e">
        <f t="shared" ref="W39" si="138">IF(V39-V41&lt;0,0,V39-V41)</f>
        <v>#REF!</v>
      </c>
      <c r="X39" s="123" t="e">
        <f t="shared" ref="X39" si="139">IF(W39-W41&lt;0,0,W39-W41)</f>
        <v>#REF!</v>
      </c>
      <c r="Y39" s="123" t="e">
        <f t="shared" ref="Y39" si="140">IF(X39-X41&lt;0,0,X39-X41)</f>
        <v>#REF!</v>
      </c>
      <c r="Z39" s="123" t="e">
        <f t="shared" ref="Z39" si="141">IF(Y39-Y41&lt;0,0,Y39-Y41)</f>
        <v>#REF!</v>
      </c>
      <c r="AA39" s="177" t="e">
        <f>IF(Z39-Z41&lt;0,0,Z39-Z41)</f>
        <v>#REF!</v>
      </c>
      <c r="AB39" s="123" t="e">
        <f t="shared" ref="AB39" si="142">IF(AA39-AA41&lt;0,0,AA39-AA41)</f>
        <v>#REF!</v>
      </c>
      <c r="AC39" s="123" t="e">
        <f>IF(AB39-AB41&lt;0,0,AB39-AB41)</f>
        <v>#REF!</v>
      </c>
      <c r="AD39" s="123" t="e">
        <f t="shared" ref="AD39" si="143">IF(AC39-AC41&lt;0,0,AC39-AC41)</f>
        <v>#REF!</v>
      </c>
      <c r="AE39" s="123" t="e">
        <f t="shared" ref="AE39" si="144">IF(AD39-AD41&lt;0,0,AD39-AD41)</f>
        <v>#REF!</v>
      </c>
      <c r="AF39" s="123" t="e">
        <f t="shared" ref="AF39" si="145">IF(AE39-AE41&lt;0,0,AE39-AE41)</f>
        <v>#REF!</v>
      </c>
      <c r="AG39" s="123" t="e">
        <f t="shared" ref="AG39" si="146">IF(AF39-AF41&lt;0,0,AF39-AF41)</f>
        <v>#REF!</v>
      </c>
      <c r="AH39" s="123" t="e">
        <f t="shared" ref="AH39" si="147">IF(AG39-AG41&lt;0,0,AG39-AG41)</f>
        <v>#REF!</v>
      </c>
      <c r="AI39" s="123" t="e">
        <f t="shared" ref="AI39" si="148">IF(AH39-AH41&lt;0,0,AH39-AH41)</f>
        <v>#REF!</v>
      </c>
      <c r="AJ39" s="123" t="e">
        <f t="shared" ref="AJ39" si="149">IF(AI39-AI41&lt;0,0,AI39-AI41)</f>
        <v>#REF!</v>
      </c>
      <c r="AK39" s="123" t="e">
        <f t="shared" ref="AK39" si="150">IF(AJ39-AJ41&lt;0,0,AJ39-AJ41)</f>
        <v>#REF!</v>
      </c>
      <c r="AL39" s="123" t="e">
        <f t="shared" ref="AL39" si="151">IF(AK39-AK41&lt;0,0,AK39-AK41)</f>
        <v>#REF!</v>
      </c>
    </row>
    <row r="40" spans="1:38">
      <c r="A40" s="104"/>
      <c r="B40" s="122" t="s">
        <v>93</v>
      </c>
      <c r="C40" s="123" t="e">
        <f>IF(C38&lt;$B34+$H34,0,C39*$H32/12)</f>
        <v>#REF!</v>
      </c>
      <c r="D40" s="123" t="e">
        <f>IF(D38&lt;$B34+$H34,0,IF(D39=0,0,D39*$H32/12))</f>
        <v>#REF!</v>
      </c>
      <c r="E40" s="123" t="e">
        <f t="shared" ref="E40:AL40" si="152">IF(E38&lt;$B34+$H34,0,IF(E39=0,0,E39*$H32/12))</f>
        <v>#REF!</v>
      </c>
      <c r="F40" s="123" t="e">
        <f t="shared" si="152"/>
        <v>#REF!</v>
      </c>
      <c r="G40" s="123" t="e">
        <f t="shared" si="152"/>
        <v>#REF!</v>
      </c>
      <c r="H40" s="123" t="e">
        <f t="shared" si="152"/>
        <v>#REF!</v>
      </c>
      <c r="I40" s="123" t="e">
        <f t="shared" si="152"/>
        <v>#REF!</v>
      </c>
      <c r="J40" s="123" t="e">
        <f t="shared" si="152"/>
        <v>#REF!</v>
      </c>
      <c r="K40" s="123" t="e">
        <f t="shared" si="152"/>
        <v>#REF!</v>
      </c>
      <c r="L40" s="123" t="e">
        <f t="shared" si="152"/>
        <v>#REF!</v>
      </c>
      <c r="M40" s="123" t="e">
        <f t="shared" si="152"/>
        <v>#REF!</v>
      </c>
      <c r="N40" s="123" t="e">
        <f t="shared" si="152"/>
        <v>#REF!</v>
      </c>
      <c r="O40" s="177" t="e">
        <f t="shared" si="152"/>
        <v>#REF!</v>
      </c>
      <c r="P40" s="123" t="e">
        <f t="shared" si="152"/>
        <v>#REF!</v>
      </c>
      <c r="Q40" s="123" t="e">
        <f t="shared" si="152"/>
        <v>#REF!</v>
      </c>
      <c r="R40" s="123" t="e">
        <f t="shared" si="152"/>
        <v>#REF!</v>
      </c>
      <c r="S40" s="123" t="e">
        <f t="shared" si="152"/>
        <v>#REF!</v>
      </c>
      <c r="T40" s="123" t="e">
        <f t="shared" si="152"/>
        <v>#REF!</v>
      </c>
      <c r="U40" s="123" t="e">
        <f t="shared" si="152"/>
        <v>#REF!</v>
      </c>
      <c r="V40" s="123" t="e">
        <f t="shared" si="152"/>
        <v>#REF!</v>
      </c>
      <c r="W40" s="123" t="e">
        <f t="shared" si="152"/>
        <v>#REF!</v>
      </c>
      <c r="X40" s="123" t="e">
        <f t="shared" si="152"/>
        <v>#REF!</v>
      </c>
      <c r="Y40" s="123" t="e">
        <f t="shared" si="152"/>
        <v>#REF!</v>
      </c>
      <c r="Z40" s="123" t="e">
        <f t="shared" si="152"/>
        <v>#REF!</v>
      </c>
      <c r="AA40" s="177" t="e">
        <f t="shared" si="152"/>
        <v>#REF!</v>
      </c>
      <c r="AB40" s="123" t="e">
        <f t="shared" si="152"/>
        <v>#REF!</v>
      </c>
      <c r="AC40" s="123" t="e">
        <f t="shared" si="152"/>
        <v>#REF!</v>
      </c>
      <c r="AD40" s="123" t="e">
        <f t="shared" si="152"/>
        <v>#REF!</v>
      </c>
      <c r="AE40" s="123" t="e">
        <f t="shared" si="152"/>
        <v>#REF!</v>
      </c>
      <c r="AF40" s="123" t="e">
        <f t="shared" si="152"/>
        <v>#REF!</v>
      </c>
      <c r="AG40" s="123" t="e">
        <f t="shared" si="152"/>
        <v>#REF!</v>
      </c>
      <c r="AH40" s="123" t="e">
        <f t="shared" si="152"/>
        <v>#REF!</v>
      </c>
      <c r="AI40" s="123" t="e">
        <f t="shared" si="152"/>
        <v>#REF!</v>
      </c>
      <c r="AJ40" s="123" t="e">
        <f t="shared" si="152"/>
        <v>#REF!</v>
      </c>
      <c r="AK40" s="123" t="e">
        <f t="shared" si="152"/>
        <v>#REF!</v>
      </c>
      <c r="AL40" s="123" t="e">
        <f t="shared" si="152"/>
        <v>#REF!</v>
      </c>
    </row>
    <row r="41" spans="1:38">
      <c r="A41" s="104"/>
      <c r="B41" s="122" t="s">
        <v>94</v>
      </c>
      <c r="C41" s="123" t="e">
        <f>IF(C38&lt;$H33+$B34+$H34,0,C42-C40)</f>
        <v>#REF!</v>
      </c>
      <c r="D41" s="123" t="e">
        <f t="shared" ref="D41" si="153">IF(D39&lt;C41,D39,IF(D38&lt;$H33+$B34+$H34,0,D42-D40))</f>
        <v>#REF!</v>
      </c>
      <c r="E41" s="123" t="e">
        <f t="shared" ref="E41" si="154">IF(E39&lt;D41,E39,IF(E38&lt;$H33+$B34+$H34,0,E42-E40))</f>
        <v>#REF!</v>
      </c>
      <c r="F41" s="123" t="e">
        <f t="shared" ref="F41" si="155">IF(F39&lt;E41,F39,IF(F38&lt;$H33+$B34+$H34,0,F42-F40))</f>
        <v>#REF!</v>
      </c>
      <c r="G41" s="123" t="e">
        <f t="shared" ref="G41" si="156">IF(G39&lt;F41,G39,IF(G38&lt;$H33+$B34+$H34,0,G42-G40))</f>
        <v>#REF!</v>
      </c>
      <c r="H41" s="123" t="e">
        <f t="shared" ref="H41" si="157">IF(H39&lt;G41,H39,IF(H38&lt;$H33+$B34+$H34,0,H42-H40))</f>
        <v>#REF!</v>
      </c>
      <c r="I41" s="123" t="e">
        <f t="shared" ref="I41" si="158">IF(I39&lt;H41,I39,IF(I38&lt;$H33+$B34+$H34,0,I42-I40))</f>
        <v>#REF!</v>
      </c>
      <c r="J41" s="123" t="e">
        <f t="shared" ref="J41" si="159">IF(J39&lt;I41,J39,IF(J38&lt;$H33+$B34+$H34,0,J42-J40))</f>
        <v>#REF!</v>
      </c>
      <c r="K41" s="123" t="e">
        <f t="shared" ref="K41" si="160">IF(K39&lt;J41,K39,IF(K38&lt;$H33+$B34+$H34,0,K42-K40))</f>
        <v>#REF!</v>
      </c>
      <c r="L41" s="123" t="e">
        <f t="shared" ref="L41" si="161">IF(L39&lt;K41,L39,IF(L38&lt;$H33+$B34+$H34,0,L42-L40))</f>
        <v>#REF!</v>
      </c>
      <c r="M41" s="123" t="e">
        <f t="shared" ref="M41" si="162">IF(M39&lt;L41,M39,IF(M38&lt;$H33+$B34+$H34,0,M42-M40))</f>
        <v>#REF!</v>
      </c>
      <c r="N41" s="123" t="e">
        <f t="shared" ref="N41" si="163">IF(N39&lt;M41,N39,IF(N38&lt;$H33+$B34+$H34,0,N42-N40))</f>
        <v>#REF!</v>
      </c>
      <c r="O41" s="177" t="e">
        <f t="shared" ref="O41:AL41" si="164">IF(O39&lt;N41,O39,IF(O38&lt;$H33+$B34+$H34,0,O42-O40))</f>
        <v>#REF!</v>
      </c>
      <c r="P41" s="123" t="e">
        <f t="shared" si="164"/>
        <v>#REF!</v>
      </c>
      <c r="Q41" s="123" t="e">
        <f t="shared" si="164"/>
        <v>#REF!</v>
      </c>
      <c r="R41" s="123" t="e">
        <f t="shared" si="164"/>
        <v>#REF!</v>
      </c>
      <c r="S41" s="123" t="e">
        <f t="shared" si="164"/>
        <v>#REF!</v>
      </c>
      <c r="T41" s="123" t="e">
        <f t="shared" si="164"/>
        <v>#REF!</v>
      </c>
      <c r="U41" s="123" t="e">
        <f t="shared" si="164"/>
        <v>#REF!</v>
      </c>
      <c r="V41" s="123" t="e">
        <f t="shared" si="164"/>
        <v>#REF!</v>
      </c>
      <c r="W41" s="123" t="e">
        <f t="shared" si="164"/>
        <v>#REF!</v>
      </c>
      <c r="X41" s="123" t="e">
        <f t="shared" si="164"/>
        <v>#REF!</v>
      </c>
      <c r="Y41" s="123" t="e">
        <f t="shared" si="164"/>
        <v>#REF!</v>
      </c>
      <c r="Z41" s="123" t="e">
        <f t="shared" si="164"/>
        <v>#REF!</v>
      </c>
      <c r="AA41" s="177" t="e">
        <f t="shared" si="164"/>
        <v>#REF!</v>
      </c>
      <c r="AB41" s="123" t="e">
        <f t="shared" si="164"/>
        <v>#REF!</v>
      </c>
      <c r="AC41" s="123" t="e">
        <f t="shared" si="164"/>
        <v>#REF!</v>
      </c>
      <c r="AD41" s="123" t="e">
        <f t="shared" si="164"/>
        <v>#REF!</v>
      </c>
      <c r="AE41" s="123" t="e">
        <f t="shared" si="164"/>
        <v>#REF!</v>
      </c>
      <c r="AF41" s="123" t="e">
        <f t="shared" si="164"/>
        <v>#REF!</v>
      </c>
      <c r="AG41" s="123" t="e">
        <f t="shared" si="164"/>
        <v>#REF!</v>
      </c>
      <c r="AH41" s="123" t="e">
        <f t="shared" si="164"/>
        <v>#REF!</v>
      </c>
      <c r="AI41" s="123" t="e">
        <f t="shared" si="164"/>
        <v>#REF!</v>
      </c>
      <c r="AJ41" s="123" t="e">
        <f t="shared" si="164"/>
        <v>#REF!</v>
      </c>
      <c r="AK41" s="123" t="e">
        <f t="shared" si="164"/>
        <v>#REF!</v>
      </c>
      <c r="AL41" s="123" t="e">
        <f t="shared" si="164"/>
        <v>#REF!</v>
      </c>
    </row>
    <row r="42" spans="1:38">
      <c r="A42" s="104"/>
      <c r="B42" s="122" t="s">
        <v>95</v>
      </c>
      <c r="C42" s="123">
        <f>IF(B33=0,0,IF(H$20=0,C39/(B33-H33),B32*H32*POWER(1+H32,(B33-H33)/12)/(POWER(1+H32,(B33-H33)/12)-1)/12))</f>
        <v>0</v>
      </c>
      <c r="D42" s="123" t="e">
        <f t="shared" ref="D42:N42" si="165">IF(D39&gt;0,$C42,0)</f>
        <v>#REF!</v>
      </c>
      <c r="E42" s="123" t="e">
        <f t="shared" si="165"/>
        <v>#REF!</v>
      </c>
      <c r="F42" s="123" t="e">
        <f t="shared" si="165"/>
        <v>#REF!</v>
      </c>
      <c r="G42" s="123" t="e">
        <f t="shared" si="165"/>
        <v>#REF!</v>
      </c>
      <c r="H42" s="123" t="e">
        <f t="shared" si="165"/>
        <v>#REF!</v>
      </c>
      <c r="I42" s="123" t="e">
        <f t="shared" si="165"/>
        <v>#REF!</v>
      </c>
      <c r="J42" s="123" t="e">
        <f t="shared" si="165"/>
        <v>#REF!</v>
      </c>
      <c r="K42" s="123" t="e">
        <f t="shared" si="165"/>
        <v>#REF!</v>
      </c>
      <c r="L42" s="123" t="e">
        <f t="shared" si="165"/>
        <v>#REF!</v>
      </c>
      <c r="M42" s="123" t="e">
        <f t="shared" si="165"/>
        <v>#REF!</v>
      </c>
      <c r="N42" s="123" t="e">
        <f t="shared" si="165"/>
        <v>#REF!</v>
      </c>
      <c r="O42" s="177" t="e">
        <f t="shared" ref="O42:AL42" si="166">IF(O39&gt;0,$C42,0)</f>
        <v>#REF!</v>
      </c>
      <c r="P42" s="123" t="e">
        <f t="shared" si="166"/>
        <v>#REF!</v>
      </c>
      <c r="Q42" s="123" t="e">
        <f t="shared" si="166"/>
        <v>#REF!</v>
      </c>
      <c r="R42" s="123" t="e">
        <f t="shared" si="166"/>
        <v>#REF!</v>
      </c>
      <c r="S42" s="123" t="e">
        <f t="shared" si="166"/>
        <v>#REF!</v>
      </c>
      <c r="T42" s="123" t="e">
        <f t="shared" si="166"/>
        <v>#REF!</v>
      </c>
      <c r="U42" s="123" t="e">
        <f t="shared" si="166"/>
        <v>#REF!</v>
      </c>
      <c r="V42" s="123" t="e">
        <f t="shared" si="166"/>
        <v>#REF!</v>
      </c>
      <c r="W42" s="123" t="e">
        <f t="shared" si="166"/>
        <v>#REF!</v>
      </c>
      <c r="X42" s="123" t="e">
        <f t="shared" si="166"/>
        <v>#REF!</v>
      </c>
      <c r="Y42" s="123" t="e">
        <f t="shared" si="166"/>
        <v>#REF!</v>
      </c>
      <c r="Z42" s="123" t="e">
        <f t="shared" si="166"/>
        <v>#REF!</v>
      </c>
      <c r="AA42" s="177" t="e">
        <f t="shared" si="166"/>
        <v>#REF!</v>
      </c>
      <c r="AB42" s="123" t="e">
        <f t="shared" si="166"/>
        <v>#REF!</v>
      </c>
      <c r="AC42" s="123" t="e">
        <f t="shared" si="166"/>
        <v>#REF!</v>
      </c>
      <c r="AD42" s="123" t="e">
        <f t="shared" si="166"/>
        <v>#REF!</v>
      </c>
      <c r="AE42" s="123" t="e">
        <f t="shared" si="166"/>
        <v>#REF!</v>
      </c>
      <c r="AF42" s="123" t="e">
        <f t="shared" si="166"/>
        <v>#REF!</v>
      </c>
      <c r="AG42" s="123" t="e">
        <f t="shared" si="166"/>
        <v>#REF!</v>
      </c>
      <c r="AH42" s="123" t="e">
        <f t="shared" si="166"/>
        <v>#REF!</v>
      </c>
      <c r="AI42" s="123" t="e">
        <f t="shared" si="166"/>
        <v>#REF!</v>
      </c>
      <c r="AJ42" s="123" t="e">
        <f t="shared" si="166"/>
        <v>#REF!</v>
      </c>
      <c r="AK42" s="123" t="e">
        <f t="shared" si="166"/>
        <v>#REF!</v>
      </c>
      <c r="AL42" s="123" t="e">
        <f t="shared" si="166"/>
        <v>#REF!</v>
      </c>
    </row>
    <row r="43" spans="1:38" ht="13.5" thickBot="1">
      <c r="A43" s="104"/>
      <c r="B43" s="126"/>
      <c r="O43" s="180"/>
      <c r="P43" s="104"/>
      <c r="Q43" s="104"/>
      <c r="R43" s="104"/>
      <c r="S43" s="104"/>
      <c r="T43" s="104"/>
      <c r="U43" s="104"/>
      <c r="AA43" s="185"/>
    </row>
    <row r="44" spans="1:38" ht="16.5" thickBot="1">
      <c r="A44" s="104"/>
      <c r="B44" s="92">
        <f>Finanzplanung!G24</f>
        <v>0</v>
      </c>
      <c r="C44" s="111" t="s">
        <v>89</v>
      </c>
      <c r="D44" s="112"/>
      <c r="E44" s="112"/>
      <c r="F44" s="112"/>
      <c r="H44" s="95">
        <f>Finanzplanung!I24</f>
        <v>0</v>
      </c>
      <c r="I44" s="111" t="s">
        <v>90</v>
      </c>
      <c r="J44" s="112"/>
      <c r="K44" s="113"/>
      <c r="L44" s="113"/>
      <c r="M44" s="114"/>
      <c r="N44" s="104"/>
      <c r="O44" s="179"/>
      <c r="P44" s="104"/>
      <c r="Q44" s="104"/>
      <c r="R44" s="862"/>
      <c r="S44" s="862"/>
      <c r="T44" s="862"/>
      <c r="U44" s="862"/>
      <c r="AA44" s="185"/>
    </row>
    <row r="45" spans="1:38" ht="16.5" thickBot="1">
      <c r="A45" s="104"/>
      <c r="B45" s="99">
        <f>Finanzplanung!H24</f>
        <v>0</v>
      </c>
      <c r="C45" s="115" t="s">
        <v>204</v>
      </c>
      <c r="D45" s="112"/>
      <c r="E45" s="112"/>
      <c r="F45" s="112"/>
      <c r="H45" s="98">
        <f>Finanzplanung!J24</f>
        <v>0</v>
      </c>
      <c r="I45" s="111" t="s">
        <v>91</v>
      </c>
      <c r="J45" s="116"/>
      <c r="K45" s="104"/>
      <c r="L45" s="113"/>
      <c r="M45" s="114"/>
      <c r="N45" s="104"/>
      <c r="O45" s="179"/>
      <c r="P45" s="104"/>
      <c r="Q45" s="104"/>
      <c r="R45" s="104"/>
      <c r="S45" s="117"/>
      <c r="T45" s="117"/>
      <c r="U45" s="117"/>
      <c r="AA45" s="185"/>
    </row>
    <row r="46" spans="1:38" ht="16.5" thickBot="1">
      <c r="A46" s="104"/>
      <c r="B46" s="94" t="e">
        <f>B34</f>
        <v>#REF!</v>
      </c>
      <c r="C46" s="111" t="s">
        <v>207</v>
      </c>
      <c r="D46" s="112"/>
      <c r="E46" s="112"/>
      <c r="F46" s="112"/>
      <c r="H46" s="98">
        <f>Finanzplanung!K24</f>
        <v>0</v>
      </c>
      <c r="I46" s="111" t="s">
        <v>91</v>
      </c>
      <c r="J46" s="116" t="s">
        <v>206</v>
      </c>
      <c r="K46" s="104"/>
      <c r="L46" s="113"/>
      <c r="M46" s="114"/>
      <c r="N46" s="104"/>
      <c r="O46" s="179"/>
      <c r="P46" s="104"/>
      <c r="Q46" s="104"/>
      <c r="R46" s="104"/>
      <c r="S46" s="117"/>
      <c r="T46" s="117"/>
      <c r="U46" s="117"/>
      <c r="AA46" s="185"/>
    </row>
    <row r="47" spans="1:38" ht="16.5" thickBot="1">
      <c r="A47" s="104"/>
      <c r="B47" s="96"/>
      <c r="C47" s="111"/>
      <c r="D47" s="112"/>
      <c r="E47" s="112"/>
      <c r="F47" s="112"/>
      <c r="H47" s="97"/>
      <c r="I47" s="111"/>
      <c r="J47" s="116"/>
      <c r="K47" s="104"/>
      <c r="L47" s="113"/>
      <c r="M47" s="114"/>
      <c r="N47" s="104"/>
      <c r="O47" s="179"/>
      <c r="P47" s="104"/>
      <c r="Q47" s="104"/>
      <c r="R47" s="104"/>
      <c r="S47" s="117"/>
      <c r="T47" s="117"/>
      <c r="U47" s="117"/>
      <c r="AA47" s="185"/>
    </row>
    <row r="48" spans="1:38" ht="16.5" thickBot="1">
      <c r="A48" s="104"/>
      <c r="B48" s="118" t="s">
        <v>1437</v>
      </c>
      <c r="C48" s="119" t="str">
        <f>Finanzplanung!F24</f>
        <v>Kreditsumme (wird verzinst und getilgt)</v>
      </c>
      <c r="D48" s="112"/>
      <c r="E48" s="112"/>
      <c r="F48" s="112"/>
      <c r="H48" s="97"/>
      <c r="I48" s="111"/>
      <c r="J48" s="116"/>
      <c r="K48" s="104"/>
      <c r="L48" s="113"/>
      <c r="M48" s="114"/>
      <c r="N48" s="104"/>
      <c r="O48" s="179"/>
      <c r="P48" s="104"/>
      <c r="Q48" s="104"/>
      <c r="R48" s="104"/>
      <c r="S48" s="117"/>
      <c r="T48" s="117"/>
      <c r="U48" s="117"/>
      <c r="AA48" s="185"/>
    </row>
    <row r="49" spans="1:38" ht="15.75" thickBot="1">
      <c r="A49" s="104"/>
      <c r="B49" s="120" t="s">
        <v>1438</v>
      </c>
      <c r="C49" s="121" t="e">
        <f>+C37</f>
        <v>#REF!</v>
      </c>
      <c r="D49" s="106"/>
      <c r="E49" s="106"/>
      <c r="F49" s="106"/>
      <c r="G49" s="106"/>
      <c r="H49" s="106"/>
      <c r="I49" s="106"/>
      <c r="J49" s="106"/>
      <c r="K49" s="106"/>
      <c r="L49" s="106"/>
      <c r="M49" s="106"/>
      <c r="O49" s="175" t="s">
        <v>1438</v>
      </c>
      <c r="P49" s="121" t="e">
        <f>+C49+1</f>
        <v>#REF!</v>
      </c>
      <c r="Q49" s="105"/>
      <c r="R49" s="105"/>
      <c r="S49" s="105"/>
      <c r="T49" s="105"/>
      <c r="U49" s="105"/>
      <c r="V49" s="105"/>
      <c r="W49" s="105"/>
      <c r="X49" s="105"/>
      <c r="Y49" s="105"/>
      <c r="Z49" s="105"/>
      <c r="AA49" s="175" t="s">
        <v>1438</v>
      </c>
      <c r="AB49" s="121" t="e">
        <f>+P49+1</f>
        <v>#REF!</v>
      </c>
      <c r="AC49" s="105"/>
      <c r="AD49" s="105"/>
      <c r="AE49" s="105"/>
      <c r="AF49" s="105"/>
      <c r="AG49" s="105"/>
      <c r="AH49" s="105"/>
      <c r="AI49" s="105"/>
      <c r="AJ49" s="105"/>
      <c r="AK49" s="105"/>
      <c r="AL49" s="105"/>
    </row>
    <row r="50" spans="1:38">
      <c r="A50" s="104"/>
      <c r="B50" s="105" t="s">
        <v>86</v>
      </c>
      <c r="C50" s="105">
        <v>1</v>
      </c>
      <c r="D50" s="105">
        <f t="shared" ref="D50" si="167">C50+1</f>
        <v>2</v>
      </c>
      <c r="E50" s="105">
        <f t="shared" ref="E50" si="168">D50+1</f>
        <v>3</v>
      </c>
      <c r="F50" s="105">
        <f t="shared" ref="F50" si="169">E50+1</f>
        <v>4</v>
      </c>
      <c r="G50" s="105">
        <f t="shared" ref="G50" si="170">F50+1</f>
        <v>5</v>
      </c>
      <c r="H50" s="105">
        <f t="shared" ref="H50" si="171">G50+1</f>
        <v>6</v>
      </c>
      <c r="I50" s="105">
        <f t="shared" ref="I50" si="172">H50+1</f>
        <v>7</v>
      </c>
      <c r="J50" s="105">
        <f t="shared" ref="J50" si="173">I50+1</f>
        <v>8</v>
      </c>
      <c r="K50" s="105">
        <f t="shared" ref="K50" si="174">J50+1</f>
        <v>9</v>
      </c>
      <c r="L50" s="105">
        <f t="shared" ref="L50" si="175">K50+1</f>
        <v>10</v>
      </c>
      <c r="M50" s="105">
        <f t="shared" ref="M50" si="176">L50+1</f>
        <v>11</v>
      </c>
      <c r="N50" s="105">
        <f t="shared" ref="N50" si="177">M50+1</f>
        <v>12</v>
      </c>
      <c r="O50" s="176">
        <f>N50+1</f>
        <v>13</v>
      </c>
      <c r="P50" s="105">
        <f t="shared" ref="P50" si="178">O50+1</f>
        <v>14</v>
      </c>
      <c r="Q50" s="105">
        <f t="shared" ref="Q50" si="179">P50+1</f>
        <v>15</v>
      </c>
      <c r="R50" s="105">
        <f t="shared" ref="R50" si="180">Q50+1</f>
        <v>16</v>
      </c>
      <c r="S50" s="105">
        <f t="shared" ref="S50" si="181">R50+1</f>
        <v>17</v>
      </c>
      <c r="T50" s="105">
        <f t="shared" ref="T50" si="182">S50+1</f>
        <v>18</v>
      </c>
      <c r="U50" s="105">
        <f t="shared" ref="U50" si="183">T50+1</f>
        <v>19</v>
      </c>
      <c r="V50" s="105">
        <f t="shared" ref="V50" si="184">U50+1</f>
        <v>20</v>
      </c>
      <c r="W50" s="105">
        <f t="shared" ref="W50" si="185">V50+1</f>
        <v>21</v>
      </c>
      <c r="X50" s="105">
        <f t="shared" ref="X50" si="186">W50+1</f>
        <v>22</v>
      </c>
      <c r="Y50" s="105">
        <f t="shared" ref="Y50" si="187">X50+1</f>
        <v>23</v>
      </c>
      <c r="Z50" s="105">
        <f t="shared" ref="Z50" si="188">Y50+1</f>
        <v>24</v>
      </c>
      <c r="AA50" s="176">
        <f>Z50+1</f>
        <v>25</v>
      </c>
      <c r="AB50" s="105">
        <f t="shared" ref="AB50" si="189">AA50+1</f>
        <v>26</v>
      </c>
      <c r="AC50" s="105">
        <f t="shared" ref="AC50" si="190">AB50+1</f>
        <v>27</v>
      </c>
      <c r="AD50" s="105">
        <f t="shared" ref="AD50" si="191">AC50+1</f>
        <v>28</v>
      </c>
      <c r="AE50" s="105">
        <f t="shared" ref="AE50" si="192">AD50+1</f>
        <v>29</v>
      </c>
      <c r="AF50" s="105">
        <f t="shared" ref="AF50" si="193">AE50+1</f>
        <v>30</v>
      </c>
      <c r="AG50" s="105">
        <f t="shared" ref="AG50" si="194">AF50+1</f>
        <v>31</v>
      </c>
      <c r="AH50" s="105">
        <f t="shared" ref="AH50" si="195">AG50+1</f>
        <v>32</v>
      </c>
      <c r="AI50" s="105">
        <f t="shared" ref="AI50" si="196">AH50+1</f>
        <v>33</v>
      </c>
      <c r="AJ50" s="105">
        <f t="shared" ref="AJ50" si="197">AI50+1</f>
        <v>34</v>
      </c>
      <c r="AK50" s="105">
        <f t="shared" ref="AK50" si="198">AJ50+1</f>
        <v>35</v>
      </c>
      <c r="AL50" s="105">
        <f t="shared" ref="AL50" si="199">AK50+1</f>
        <v>36</v>
      </c>
    </row>
    <row r="51" spans="1:38">
      <c r="A51" s="104"/>
      <c r="B51" s="122" t="s">
        <v>92</v>
      </c>
      <c r="C51" s="123">
        <f>+B44</f>
        <v>0</v>
      </c>
      <c r="D51" s="123" t="e">
        <f>IF(C51-C53&lt;0,0,C51-C53)</f>
        <v>#REF!</v>
      </c>
      <c r="E51" s="123" t="e">
        <f t="shared" ref="E51" si="200">IF(D51-D53&lt;0,0,D51-D53)</f>
        <v>#REF!</v>
      </c>
      <c r="F51" s="123" t="e">
        <f t="shared" ref="F51" si="201">IF(E51-E53&lt;0,0,E51-E53)</f>
        <v>#REF!</v>
      </c>
      <c r="G51" s="123" t="e">
        <f t="shared" ref="G51" si="202">IF(F51-F53&lt;0,0,F51-F53)</f>
        <v>#REF!</v>
      </c>
      <c r="H51" s="123" t="e">
        <f t="shared" ref="H51" si="203">IF(G51-G53&lt;0,0,G51-G53)</f>
        <v>#REF!</v>
      </c>
      <c r="I51" s="123" t="e">
        <f t="shared" ref="I51" si="204">IF(H51-H53&lt;0,0,H51-H53)</f>
        <v>#REF!</v>
      </c>
      <c r="J51" s="123" t="e">
        <f t="shared" ref="J51" si="205">IF(I51-I53&lt;0,0,I51-I53)</f>
        <v>#REF!</v>
      </c>
      <c r="K51" s="123" t="e">
        <f t="shared" ref="K51" si="206">IF(J51-J53&lt;0,0,J51-J53)</f>
        <v>#REF!</v>
      </c>
      <c r="L51" s="123" t="e">
        <f t="shared" ref="L51" si="207">IF(K51-K53&lt;0,0,K51-K53)</f>
        <v>#REF!</v>
      </c>
      <c r="M51" s="123" t="e">
        <f t="shared" ref="M51" si="208">IF(L51-L53&lt;0,0,L51-L53)</f>
        <v>#REF!</v>
      </c>
      <c r="N51" s="123" t="e">
        <f t="shared" ref="N51" si="209">IF(M51-M53&lt;0,0,M51-M53)</f>
        <v>#REF!</v>
      </c>
      <c r="O51" s="177" t="e">
        <f>IF(N51-N53&lt;0,0,N51-N53)</f>
        <v>#REF!</v>
      </c>
      <c r="P51" s="123" t="e">
        <f>IF(O51-O53&lt;0,0,O51-O53)</f>
        <v>#REF!</v>
      </c>
      <c r="Q51" s="123" t="e">
        <f>IF(P51-P53&lt;0,0,P51-P53)</f>
        <v>#REF!</v>
      </c>
      <c r="R51" s="123" t="e">
        <f t="shared" ref="R51" si="210">IF(Q51-Q53&lt;0,0,Q51-Q53)</f>
        <v>#REF!</v>
      </c>
      <c r="S51" s="123" t="e">
        <f t="shared" ref="S51" si="211">IF(R51-R53&lt;0,0,R51-R53)</f>
        <v>#REF!</v>
      </c>
      <c r="T51" s="123" t="e">
        <f t="shared" ref="T51" si="212">IF(S51-S53&lt;0,0,S51-S53)</f>
        <v>#REF!</v>
      </c>
      <c r="U51" s="123" t="e">
        <f t="shared" ref="U51" si="213">IF(T51-T53&lt;0,0,T51-T53)</f>
        <v>#REF!</v>
      </c>
      <c r="V51" s="123" t="e">
        <f t="shared" ref="V51" si="214">IF(U51-U53&lt;0,0,U51-U53)</f>
        <v>#REF!</v>
      </c>
      <c r="W51" s="123" t="e">
        <f t="shared" ref="W51" si="215">IF(V51-V53&lt;0,0,V51-V53)</f>
        <v>#REF!</v>
      </c>
      <c r="X51" s="123" t="e">
        <f t="shared" ref="X51" si="216">IF(W51-W53&lt;0,0,W51-W53)</f>
        <v>#REF!</v>
      </c>
      <c r="Y51" s="123" t="e">
        <f t="shared" ref="Y51" si="217">IF(X51-X53&lt;0,0,X51-X53)</f>
        <v>#REF!</v>
      </c>
      <c r="Z51" s="123" t="e">
        <f t="shared" ref="Z51" si="218">IF(Y51-Y53&lt;0,0,Y51-Y53)</f>
        <v>#REF!</v>
      </c>
      <c r="AA51" s="177" t="e">
        <f>IF(Z51-Z53&lt;0,0,Z51-Z53)</f>
        <v>#REF!</v>
      </c>
      <c r="AB51" s="123" t="e">
        <f t="shared" ref="AB51" si="219">IF(AA51-AA53&lt;0,0,AA51-AA53)</f>
        <v>#REF!</v>
      </c>
      <c r="AC51" s="123" t="e">
        <f>IF(AB51-AB53&lt;0,0,AB51-AB53)</f>
        <v>#REF!</v>
      </c>
      <c r="AD51" s="123" t="e">
        <f t="shared" ref="AD51" si="220">IF(AC51-AC53&lt;0,0,AC51-AC53)</f>
        <v>#REF!</v>
      </c>
      <c r="AE51" s="123" t="e">
        <f t="shared" ref="AE51" si="221">IF(AD51-AD53&lt;0,0,AD51-AD53)</f>
        <v>#REF!</v>
      </c>
      <c r="AF51" s="123" t="e">
        <f t="shared" ref="AF51" si="222">IF(AE51-AE53&lt;0,0,AE51-AE53)</f>
        <v>#REF!</v>
      </c>
      <c r="AG51" s="123" t="e">
        <f t="shared" ref="AG51" si="223">IF(AF51-AF53&lt;0,0,AF51-AF53)</f>
        <v>#REF!</v>
      </c>
      <c r="AH51" s="123" t="e">
        <f t="shared" ref="AH51" si="224">IF(AG51-AG53&lt;0,0,AG51-AG53)</f>
        <v>#REF!</v>
      </c>
      <c r="AI51" s="123" t="e">
        <f t="shared" ref="AI51" si="225">IF(AH51-AH53&lt;0,0,AH51-AH53)</f>
        <v>#REF!</v>
      </c>
      <c r="AJ51" s="123" t="e">
        <f t="shared" ref="AJ51" si="226">IF(AI51-AI53&lt;0,0,AI51-AI53)</f>
        <v>#REF!</v>
      </c>
      <c r="AK51" s="123" t="e">
        <f t="shared" ref="AK51" si="227">IF(AJ51-AJ53&lt;0,0,AJ51-AJ53)</f>
        <v>#REF!</v>
      </c>
      <c r="AL51" s="123" t="e">
        <f t="shared" ref="AL51" si="228">IF(AK51-AK53&lt;0,0,AK51-AK53)</f>
        <v>#REF!</v>
      </c>
    </row>
    <row r="52" spans="1:38">
      <c r="A52" s="104"/>
      <c r="B52" s="122" t="s">
        <v>93</v>
      </c>
      <c r="C52" s="123" t="e">
        <f>IF(C50&lt;$B46+$H46,0,C51*$H44/12)</f>
        <v>#REF!</v>
      </c>
      <c r="D52" s="123" t="e">
        <f>IF(D50&lt;$B46+$H46,0,IF(D51=0,0,D51*$H44/12))</f>
        <v>#REF!</v>
      </c>
      <c r="E52" s="123" t="e">
        <f t="shared" ref="E52:AL52" si="229">IF(E50&lt;$B46+$H46,0,IF(E51=0,0,E51*$H44/12))</f>
        <v>#REF!</v>
      </c>
      <c r="F52" s="123" t="e">
        <f t="shared" si="229"/>
        <v>#REF!</v>
      </c>
      <c r="G52" s="123" t="e">
        <f t="shared" si="229"/>
        <v>#REF!</v>
      </c>
      <c r="H52" s="123" t="e">
        <f t="shared" si="229"/>
        <v>#REF!</v>
      </c>
      <c r="I52" s="123" t="e">
        <f t="shared" si="229"/>
        <v>#REF!</v>
      </c>
      <c r="J52" s="123" t="e">
        <f t="shared" si="229"/>
        <v>#REF!</v>
      </c>
      <c r="K52" s="123" t="e">
        <f t="shared" si="229"/>
        <v>#REF!</v>
      </c>
      <c r="L52" s="123" t="e">
        <f t="shared" si="229"/>
        <v>#REF!</v>
      </c>
      <c r="M52" s="123" t="e">
        <f t="shared" si="229"/>
        <v>#REF!</v>
      </c>
      <c r="N52" s="123" t="e">
        <f t="shared" si="229"/>
        <v>#REF!</v>
      </c>
      <c r="O52" s="177" t="e">
        <f t="shared" si="229"/>
        <v>#REF!</v>
      </c>
      <c r="P52" s="123" t="e">
        <f t="shared" si="229"/>
        <v>#REF!</v>
      </c>
      <c r="Q52" s="123" t="e">
        <f t="shared" si="229"/>
        <v>#REF!</v>
      </c>
      <c r="R52" s="123" t="e">
        <f t="shared" si="229"/>
        <v>#REF!</v>
      </c>
      <c r="S52" s="123" t="e">
        <f t="shared" si="229"/>
        <v>#REF!</v>
      </c>
      <c r="T52" s="123" t="e">
        <f t="shared" si="229"/>
        <v>#REF!</v>
      </c>
      <c r="U52" s="123" t="e">
        <f t="shared" si="229"/>
        <v>#REF!</v>
      </c>
      <c r="V52" s="123" t="e">
        <f t="shared" si="229"/>
        <v>#REF!</v>
      </c>
      <c r="W52" s="123" t="e">
        <f t="shared" si="229"/>
        <v>#REF!</v>
      </c>
      <c r="X52" s="123" t="e">
        <f t="shared" si="229"/>
        <v>#REF!</v>
      </c>
      <c r="Y52" s="123" t="e">
        <f t="shared" si="229"/>
        <v>#REF!</v>
      </c>
      <c r="Z52" s="123" t="e">
        <f t="shared" si="229"/>
        <v>#REF!</v>
      </c>
      <c r="AA52" s="177" t="e">
        <f t="shared" si="229"/>
        <v>#REF!</v>
      </c>
      <c r="AB52" s="123" t="e">
        <f t="shared" si="229"/>
        <v>#REF!</v>
      </c>
      <c r="AC52" s="123" t="e">
        <f t="shared" si="229"/>
        <v>#REF!</v>
      </c>
      <c r="AD52" s="123" t="e">
        <f t="shared" si="229"/>
        <v>#REF!</v>
      </c>
      <c r="AE52" s="123" t="e">
        <f t="shared" si="229"/>
        <v>#REF!</v>
      </c>
      <c r="AF52" s="123" t="e">
        <f t="shared" si="229"/>
        <v>#REF!</v>
      </c>
      <c r="AG52" s="123" t="e">
        <f t="shared" si="229"/>
        <v>#REF!</v>
      </c>
      <c r="AH52" s="123" t="e">
        <f t="shared" si="229"/>
        <v>#REF!</v>
      </c>
      <c r="AI52" s="123" t="e">
        <f t="shared" si="229"/>
        <v>#REF!</v>
      </c>
      <c r="AJ52" s="123" t="e">
        <f t="shared" si="229"/>
        <v>#REF!</v>
      </c>
      <c r="AK52" s="123" t="e">
        <f t="shared" si="229"/>
        <v>#REF!</v>
      </c>
      <c r="AL52" s="123" t="e">
        <f t="shared" si="229"/>
        <v>#REF!</v>
      </c>
    </row>
    <row r="53" spans="1:38">
      <c r="A53" s="104"/>
      <c r="B53" s="122" t="s">
        <v>94</v>
      </c>
      <c r="C53" s="123" t="e">
        <f>IF(C50&lt;$H45+$B46+$H46,0,C54-C52)</f>
        <v>#REF!</v>
      </c>
      <c r="D53" s="123" t="e">
        <f t="shared" ref="D53" si="230">IF(D51&lt;C53,D51,IF(D50&lt;$H45+$B46+$H46,0,D54-D52))</f>
        <v>#REF!</v>
      </c>
      <c r="E53" s="123" t="e">
        <f t="shared" ref="E53" si="231">IF(E51&lt;D53,E51,IF(E50&lt;$H45+$B46+$H46,0,E54-E52))</f>
        <v>#REF!</v>
      </c>
      <c r="F53" s="123" t="e">
        <f t="shared" ref="F53" si="232">IF(F51&lt;E53,F51,IF(F50&lt;$H45+$B46+$H46,0,F54-F52))</f>
        <v>#REF!</v>
      </c>
      <c r="G53" s="123" t="e">
        <f t="shared" ref="G53" si="233">IF(G51&lt;F53,G51,IF(G50&lt;$H45+$B46+$H46,0,G54-G52))</f>
        <v>#REF!</v>
      </c>
      <c r="H53" s="123" t="e">
        <f t="shared" ref="H53" si="234">IF(H51&lt;G53,H51,IF(H50&lt;$H45+$B46+$H46,0,H54-H52))</f>
        <v>#REF!</v>
      </c>
      <c r="I53" s="123" t="e">
        <f t="shared" ref="I53" si="235">IF(I51&lt;H53,I51,IF(I50&lt;$H45+$B46+$H46,0,I54-I52))</f>
        <v>#REF!</v>
      </c>
      <c r="J53" s="123" t="e">
        <f t="shared" ref="J53" si="236">IF(J51&lt;I53,J51,IF(J50&lt;$H45+$B46+$H46,0,J54-J52))</f>
        <v>#REF!</v>
      </c>
      <c r="K53" s="123" t="e">
        <f t="shared" ref="K53" si="237">IF(K51&lt;J53,K51,IF(K50&lt;$H45+$B46+$H46,0,K54-K52))</f>
        <v>#REF!</v>
      </c>
      <c r="L53" s="123" t="e">
        <f t="shared" ref="L53" si="238">IF(L51&lt;K53,L51,IF(L50&lt;$H45+$B46+$H46,0,L54-L52))</f>
        <v>#REF!</v>
      </c>
      <c r="M53" s="123" t="e">
        <f t="shared" ref="M53" si="239">IF(M51&lt;L53,M51,IF(M50&lt;$H45+$B46+$H46,0,M54-M52))</f>
        <v>#REF!</v>
      </c>
      <c r="N53" s="123" t="e">
        <f t="shared" ref="N53" si="240">IF(N51&lt;M53,N51,IF(N50&lt;$H45+$B46+$H46,0,N54-N52))</f>
        <v>#REF!</v>
      </c>
      <c r="O53" s="177" t="e">
        <f t="shared" ref="O53:AL53" si="241">IF(O51&lt;N53,O51,IF(O50&lt;$H45+$B46+$H46,0,O54-O52))</f>
        <v>#REF!</v>
      </c>
      <c r="P53" s="123" t="e">
        <f t="shared" si="241"/>
        <v>#REF!</v>
      </c>
      <c r="Q53" s="123" t="e">
        <f t="shared" si="241"/>
        <v>#REF!</v>
      </c>
      <c r="R53" s="123" t="e">
        <f t="shared" si="241"/>
        <v>#REF!</v>
      </c>
      <c r="S53" s="123" t="e">
        <f t="shared" si="241"/>
        <v>#REF!</v>
      </c>
      <c r="T53" s="123" t="e">
        <f t="shared" si="241"/>
        <v>#REF!</v>
      </c>
      <c r="U53" s="123" t="e">
        <f t="shared" si="241"/>
        <v>#REF!</v>
      </c>
      <c r="V53" s="123" t="e">
        <f t="shared" si="241"/>
        <v>#REF!</v>
      </c>
      <c r="W53" s="123" t="e">
        <f t="shared" si="241"/>
        <v>#REF!</v>
      </c>
      <c r="X53" s="123" t="e">
        <f t="shared" si="241"/>
        <v>#REF!</v>
      </c>
      <c r="Y53" s="123" t="e">
        <f t="shared" si="241"/>
        <v>#REF!</v>
      </c>
      <c r="Z53" s="123" t="e">
        <f t="shared" si="241"/>
        <v>#REF!</v>
      </c>
      <c r="AA53" s="177" t="e">
        <f t="shared" si="241"/>
        <v>#REF!</v>
      </c>
      <c r="AB53" s="123" t="e">
        <f t="shared" si="241"/>
        <v>#REF!</v>
      </c>
      <c r="AC53" s="123" t="e">
        <f t="shared" si="241"/>
        <v>#REF!</v>
      </c>
      <c r="AD53" s="123" t="e">
        <f t="shared" si="241"/>
        <v>#REF!</v>
      </c>
      <c r="AE53" s="123" t="e">
        <f t="shared" si="241"/>
        <v>#REF!</v>
      </c>
      <c r="AF53" s="123" t="e">
        <f t="shared" si="241"/>
        <v>#REF!</v>
      </c>
      <c r="AG53" s="123" t="e">
        <f t="shared" si="241"/>
        <v>#REF!</v>
      </c>
      <c r="AH53" s="123" t="e">
        <f t="shared" si="241"/>
        <v>#REF!</v>
      </c>
      <c r="AI53" s="123" t="e">
        <f t="shared" si="241"/>
        <v>#REF!</v>
      </c>
      <c r="AJ53" s="123" t="e">
        <f t="shared" si="241"/>
        <v>#REF!</v>
      </c>
      <c r="AK53" s="123" t="e">
        <f t="shared" si="241"/>
        <v>#REF!</v>
      </c>
      <c r="AL53" s="123" t="e">
        <f t="shared" si="241"/>
        <v>#REF!</v>
      </c>
    </row>
    <row r="54" spans="1:38">
      <c r="A54" s="104"/>
      <c r="B54" s="122" t="s">
        <v>95</v>
      </c>
      <c r="C54" s="123">
        <f>IF(B45=0,0,IF(H44=0,C51/(B45-H45),B44*H44*POWER(1+H44,(B45-H45)/12)/(POWER(1+H44,(B45-H45)/12)-1)/12))</f>
        <v>0</v>
      </c>
      <c r="D54" s="123" t="e">
        <f t="shared" ref="D54:N54" si="242">IF(D51&gt;0,$C54,0)</f>
        <v>#REF!</v>
      </c>
      <c r="E54" s="123" t="e">
        <f t="shared" si="242"/>
        <v>#REF!</v>
      </c>
      <c r="F54" s="123" t="e">
        <f t="shared" si="242"/>
        <v>#REF!</v>
      </c>
      <c r="G54" s="123" t="e">
        <f t="shared" si="242"/>
        <v>#REF!</v>
      </c>
      <c r="H54" s="123" t="e">
        <f t="shared" si="242"/>
        <v>#REF!</v>
      </c>
      <c r="I54" s="123" t="e">
        <f t="shared" si="242"/>
        <v>#REF!</v>
      </c>
      <c r="J54" s="123" t="e">
        <f t="shared" si="242"/>
        <v>#REF!</v>
      </c>
      <c r="K54" s="123" t="e">
        <f t="shared" si="242"/>
        <v>#REF!</v>
      </c>
      <c r="L54" s="123" t="e">
        <f t="shared" si="242"/>
        <v>#REF!</v>
      </c>
      <c r="M54" s="123" t="e">
        <f t="shared" si="242"/>
        <v>#REF!</v>
      </c>
      <c r="N54" s="123" t="e">
        <f t="shared" si="242"/>
        <v>#REF!</v>
      </c>
      <c r="O54" s="177" t="e">
        <f t="shared" ref="O54:AL54" si="243">IF(O51&gt;0,$C54,0)</f>
        <v>#REF!</v>
      </c>
      <c r="P54" s="123" t="e">
        <f t="shared" si="243"/>
        <v>#REF!</v>
      </c>
      <c r="Q54" s="123" t="e">
        <f t="shared" si="243"/>
        <v>#REF!</v>
      </c>
      <c r="R54" s="123" t="e">
        <f t="shared" si="243"/>
        <v>#REF!</v>
      </c>
      <c r="S54" s="123" t="e">
        <f t="shared" si="243"/>
        <v>#REF!</v>
      </c>
      <c r="T54" s="123" t="e">
        <f t="shared" si="243"/>
        <v>#REF!</v>
      </c>
      <c r="U54" s="123" t="e">
        <f t="shared" si="243"/>
        <v>#REF!</v>
      </c>
      <c r="V54" s="123" t="e">
        <f t="shared" si="243"/>
        <v>#REF!</v>
      </c>
      <c r="W54" s="123" t="e">
        <f t="shared" si="243"/>
        <v>#REF!</v>
      </c>
      <c r="X54" s="123" t="e">
        <f t="shared" si="243"/>
        <v>#REF!</v>
      </c>
      <c r="Y54" s="123" t="e">
        <f t="shared" si="243"/>
        <v>#REF!</v>
      </c>
      <c r="Z54" s="123" t="e">
        <f t="shared" si="243"/>
        <v>#REF!</v>
      </c>
      <c r="AA54" s="177" t="e">
        <f t="shared" si="243"/>
        <v>#REF!</v>
      </c>
      <c r="AB54" s="123" t="e">
        <f t="shared" si="243"/>
        <v>#REF!</v>
      </c>
      <c r="AC54" s="123" t="e">
        <f t="shared" si="243"/>
        <v>#REF!</v>
      </c>
      <c r="AD54" s="123" t="e">
        <f t="shared" si="243"/>
        <v>#REF!</v>
      </c>
      <c r="AE54" s="123" t="e">
        <f t="shared" si="243"/>
        <v>#REF!</v>
      </c>
      <c r="AF54" s="123" t="e">
        <f t="shared" si="243"/>
        <v>#REF!</v>
      </c>
      <c r="AG54" s="123" t="e">
        <f t="shared" si="243"/>
        <v>#REF!</v>
      </c>
      <c r="AH54" s="123" t="e">
        <f t="shared" si="243"/>
        <v>#REF!</v>
      </c>
      <c r="AI54" s="123" t="e">
        <f t="shared" si="243"/>
        <v>#REF!</v>
      </c>
      <c r="AJ54" s="123" t="e">
        <f t="shared" si="243"/>
        <v>#REF!</v>
      </c>
      <c r="AK54" s="123" t="e">
        <f t="shared" si="243"/>
        <v>#REF!</v>
      </c>
      <c r="AL54" s="123" t="e">
        <f t="shared" si="243"/>
        <v>#REF!</v>
      </c>
    </row>
    <row r="55" spans="1:38" ht="13.5" thickBot="1">
      <c r="A55" s="104"/>
      <c r="B55" s="126"/>
      <c r="O55" s="181"/>
      <c r="P55" s="104"/>
      <c r="Q55" s="104"/>
      <c r="R55" s="104"/>
      <c r="S55" s="104"/>
      <c r="T55" s="104"/>
      <c r="U55" s="104"/>
      <c r="AA55" s="185"/>
    </row>
    <row r="56" spans="1:38" ht="18.75" thickBot="1">
      <c r="A56" s="104"/>
      <c r="B56" s="859" t="s">
        <v>1440</v>
      </c>
      <c r="C56" s="861"/>
      <c r="D56" s="105"/>
      <c r="E56" s="105"/>
      <c r="F56" s="105"/>
      <c r="G56" s="105"/>
      <c r="H56" s="105"/>
      <c r="I56" s="105"/>
      <c r="J56" s="105"/>
      <c r="K56" s="105"/>
      <c r="L56" s="105"/>
      <c r="M56" s="105"/>
      <c r="N56" s="105"/>
      <c r="O56" s="176"/>
      <c r="P56" s="104"/>
      <c r="Q56" s="104"/>
      <c r="R56" s="104"/>
      <c r="S56" s="104"/>
      <c r="T56" s="104"/>
      <c r="U56" s="104"/>
      <c r="AA56" s="185"/>
    </row>
    <row r="57" spans="1:38" ht="15">
      <c r="A57" s="104"/>
      <c r="B57" s="127" t="s">
        <v>93</v>
      </c>
      <c r="C57" s="128" t="e">
        <f t="shared" ref="C57:AL57" si="244">C52+C40+C28+C16</f>
        <v>#REF!</v>
      </c>
      <c r="D57" s="128" t="e">
        <f t="shared" si="244"/>
        <v>#REF!</v>
      </c>
      <c r="E57" s="128" t="e">
        <f t="shared" si="244"/>
        <v>#REF!</v>
      </c>
      <c r="F57" s="128" t="e">
        <f t="shared" si="244"/>
        <v>#REF!</v>
      </c>
      <c r="G57" s="128" t="e">
        <f t="shared" si="244"/>
        <v>#REF!</v>
      </c>
      <c r="H57" s="128" t="e">
        <f t="shared" si="244"/>
        <v>#REF!</v>
      </c>
      <c r="I57" s="128" t="e">
        <f t="shared" si="244"/>
        <v>#REF!</v>
      </c>
      <c r="J57" s="128" t="e">
        <f t="shared" si="244"/>
        <v>#REF!</v>
      </c>
      <c r="K57" s="128" t="e">
        <f t="shared" si="244"/>
        <v>#REF!</v>
      </c>
      <c r="L57" s="128" t="e">
        <f t="shared" si="244"/>
        <v>#REF!</v>
      </c>
      <c r="M57" s="128" t="e">
        <f t="shared" si="244"/>
        <v>#REF!</v>
      </c>
      <c r="N57" s="128" t="e">
        <f t="shared" si="244"/>
        <v>#REF!</v>
      </c>
      <c r="O57" s="182" t="e">
        <f t="shared" si="244"/>
        <v>#REF!</v>
      </c>
      <c r="P57" s="128" t="e">
        <f t="shared" si="244"/>
        <v>#REF!</v>
      </c>
      <c r="Q57" s="128" t="e">
        <f t="shared" si="244"/>
        <v>#REF!</v>
      </c>
      <c r="R57" s="128" t="e">
        <f t="shared" si="244"/>
        <v>#REF!</v>
      </c>
      <c r="S57" s="128" t="e">
        <f t="shared" si="244"/>
        <v>#REF!</v>
      </c>
      <c r="T57" s="128" t="e">
        <f t="shared" si="244"/>
        <v>#REF!</v>
      </c>
      <c r="U57" s="128" t="e">
        <f t="shared" si="244"/>
        <v>#REF!</v>
      </c>
      <c r="V57" s="128" t="e">
        <f t="shared" si="244"/>
        <v>#REF!</v>
      </c>
      <c r="W57" s="128" t="e">
        <f t="shared" si="244"/>
        <v>#REF!</v>
      </c>
      <c r="X57" s="128" t="e">
        <f t="shared" si="244"/>
        <v>#REF!</v>
      </c>
      <c r="Y57" s="128" t="e">
        <f t="shared" si="244"/>
        <v>#REF!</v>
      </c>
      <c r="Z57" s="128" t="e">
        <f t="shared" si="244"/>
        <v>#REF!</v>
      </c>
      <c r="AA57" s="182" t="e">
        <f t="shared" si="244"/>
        <v>#REF!</v>
      </c>
      <c r="AB57" s="128" t="e">
        <f t="shared" si="244"/>
        <v>#REF!</v>
      </c>
      <c r="AC57" s="128" t="e">
        <f t="shared" si="244"/>
        <v>#REF!</v>
      </c>
      <c r="AD57" s="128" t="e">
        <f t="shared" si="244"/>
        <v>#REF!</v>
      </c>
      <c r="AE57" s="128" t="e">
        <f t="shared" si="244"/>
        <v>#REF!</v>
      </c>
      <c r="AF57" s="128" t="e">
        <f t="shared" si="244"/>
        <v>#REF!</v>
      </c>
      <c r="AG57" s="128" t="e">
        <f t="shared" si="244"/>
        <v>#REF!</v>
      </c>
      <c r="AH57" s="128" t="e">
        <f t="shared" si="244"/>
        <v>#REF!</v>
      </c>
      <c r="AI57" s="128" t="e">
        <f t="shared" si="244"/>
        <v>#REF!</v>
      </c>
      <c r="AJ57" s="128" t="e">
        <f t="shared" si="244"/>
        <v>#REF!</v>
      </c>
      <c r="AK57" s="128" t="e">
        <f t="shared" si="244"/>
        <v>#REF!</v>
      </c>
      <c r="AL57" s="129" t="e">
        <f t="shared" si="244"/>
        <v>#REF!</v>
      </c>
    </row>
    <row r="58" spans="1:38" ht="15.75" thickBot="1">
      <c r="A58" s="130"/>
      <c r="B58" s="131" t="s">
        <v>94</v>
      </c>
      <c r="C58" s="132" t="e">
        <f>C53+C41+C29+C17</f>
        <v>#REF!</v>
      </c>
      <c r="D58" s="132" t="e">
        <f t="shared" ref="D58:AL58" si="245">D53+D41+D29+D17</f>
        <v>#REF!</v>
      </c>
      <c r="E58" s="132" t="e">
        <f t="shared" si="245"/>
        <v>#REF!</v>
      </c>
      <c r="F58" s="132" t="e">
        <f t="shared" si="245"/>
        <v>#REF!</v>
      </c>
      <c r="G58" s="132" t="e">
        <f t="shared" si="245"/>
        <v>#REF!</v>
      </c>
      <c r="H58" s="132" t="e">
        <f t="shared" si="245"/>
        <v>#REF!</v>
      </c>
      <c r="I58" s="132" t="e">
        <f t="shared" si="245"/>
        <v>#REF!</v>
      </c>
      <c r="J58" s="132" t="e">
        <f t="shared" si="245"/>
        <v>#REF!</v>
      </c>
      <c r="K58" s="132" t="e">
        <f t="shared" si="245"/>
        <v>#REF!</v>
      </c>
      <c r="L58" s="132" t="e">
        <f t="shared" si="245"/>
        <v>#REF!</v>
      </c>
      <c r="M58" s="132" t="e">
        <f t="shared" si="245"/>
        <v>#REF!</v>
      </c>
      <c r="N58" s="132" t="e">
        <f t="shared" si="245"/>
        <v>#REF!</v>
      </c>
      <c r="O58" s="183" t="e">
        <f t="shared" si="245"/>
        <v>#REF!</v>
      </c>
      <c r="P58" s="132" t="e">
        <f t="shared" si="245"/>
        <v>#REF!</v>
      </c>
      <c r="Q58" s="132" t="e">
        <f t="shared" si="245"/>
        <v>#REF!</v>
      </c>
      <c r="R58" s="132" t="e">
        <f t="shared" si="245"/>
        <v>#REF!</v>
      </c>
      <c r="S58" s="132" t="e">
        <f t="shared" si="245"/>
        <v>#REF!</v>
      </c>
      <c r="T58" s="132" t="e">
        <f t="shared" si="245"/>
        <v>#REF!</v>
      </c>
      <c r="U58" s="132" t="e">
        <f t="shared" si="245"/>
        <v>#REF!</v>
      </c>
      <c r="V58" s="132" t="e">
        <f t="shared" si="245"/>
        <v>#REF!</v>
      </c>
      <c r="W58" s="132" t="e">
        <f t="shared" si="245"/>
        <v>#REF!</v>
      </c>
      <c r="X58" s="132" t="e">
        <f t="shared" si="245"/>
        <v>#REF!</v>
      </c>
      <c r="Y58" s="132" t="e">
        <f t="shared" si="245"/>
        <v>#REF!</v>
      </c>
      <c r="Z58" s="132" t="e">
        <f t="shared" si="245"/>
        <v>#REF!</v>
      </c>
      <c r="AA58" s="183" t="e">
        <f t="shared" si="245"/>
        <v>#REF!</v>
      </c>
      <c r="AB58" s="132" t="e">
        <f t="shared" si="245"/>
        <v>#REF!</v>
      </c>
      <c r="AC58" s="132" t="e">
        <f t="shared" si="245"/>
        <v>#REF!</v>
      </c>
      <c r="AD58" s="132" t="e">
        <f t="shared" si="245"/>
        <v>#REF!</v>
      </c>
      <c r="AE58" s="132" t="e">
        <f t="shared" si="245"/>
        <v>#REF!</v>
      </c>
      <c r="AF58" s="132" t="e">
        <f t="shared" si="245"/>
        <v>#REF!</v>
      </c>
      <c r="AG58" s="132" t="e">
        <f t="shared" si="245"/>
        <v>#REF!</v>
      </c>
      <c r="AH58" s="132" t="e">
        <f t="shared" si="245"/>
        <v>#REF!</v>
      </c>
      <c r="AI58" s="132" t="e">
        <f t="shared" si="245"/>
        <v>#REF!</v>
      </c>
      <c r="AJ58" s="132" t="e">
        <f t="shared" si="245"/>
        <v>#REF!</v>
      </c>
      <c r="AK58" s="132" t="e">
        <f t="shared" si="245"/>
        <v>#REF!</v>
      </c>
      <c r="AL58" s="133" t="e">
        <f t="shared" si="245"/>
        <v>#REF!</v>
      </c>
    </row>
    <row r="59" spans="1:38" ht="13.5" thickBot="1">
      <c r="A59" s="130"/>
      <c r="B59" s="130"/>
      <c r="C59" s="130"/>
      <c r="D59" s="130"/>
      <c r="E59" s="130"/>
      <c r="F59" s="130"/>
      <c r="G59" s="130"/>
      <c r="H59" s="130"/>
      <c r="I59" s="130"/>
      <c r="J59" s="130"/>
      <c r="K59" s="130"/>
      <c r="L59" s="130"/>
      <c r="M59" s="130"/>
      <c r="N59" s="130"/>
      <c r="O59" s="184"/>
      <c r="P59" s="130"/>
      <c r="Q59" s="130"/>
      <c r="R59" s="130"/>
      <c r="S59" s="130"/>
      <c r="T59" s="130"/>
      <c r="U59" s="130"/>
      <c r="AA59" s="185"/>
    </row>
    <row r="60" spans="1:38" ht="18.75" thickBot="1">
      <c r="A60" s="130"/>
      <c r="B60" s="859" t="s">
        <v>1441</v>
      </c>
      <c r="C60" s="860"/>
      <c r="D60" s="130"/>
      <c r="E60" s="130"/>
      <c r="F60" s="130"/>
      <c r="G60" s="130"/>
      <c r="H60" s="130"/>
      <c r="I60" s="130"/>
      <c r="J60" s="130"/>
      <c r="K60" s="130"/>
      <c r="L60" s="130"/>
      <c r="M60" s="130"/>
      <c r="N60" s="130"/>
      <c r="O60" s="184"/>
      <c r="P60" s="130"/>
      <c r="Q60" s="130"/>
      <c r="R60" s="130"/>
      <c r="S60" s="130"/>
      <c r="T60" s="130"/>
      <c r="U60" s="130"/>
      <c r="AA60" s="185"/>
    </row>
    <row r="61" spans="1:38" ht="15.75" thickBot="1">
      <c r="A61" s="130"/>
      <c r="B61" s="131" t="s">
        <v>1442</v>
      </c>
      <c r="C61" s="222" t="e">
        <f>IF(C50=12-#REF!+1+$H46,'Finanz. int.'!$B44,0)+IF(C50=12-#REF!+1+$H34,'Finanz. int.'!$B32,0)+IF(C50=12-#REF!+1+$H22,'Finanz. int.'!$B20,0)+IF(C50=12-#REF!+1+$H10,'Finanz. int.'!$B8,0)</f>
        <v>#REF!</v>
      </c>
      <c r="D61" s="223" t="e">
        <f>IF(D50=12-#REF!+1+$H46,'Finanz. int.'!$B44,0)+IF(D50=12-#REF!+1+$H34,'Finanz. int.'!$B32,0)+IF(D50=12-#REF!+1+$H22,'Finanz. int.'!$B20,0)+IF(D50=12-#REF!+1+$H10,'Finanz. int.'!$B8,0)</f>
        <v>#REF!</v>
      </c>
      <c r="E61" s="223" t="e">
        <f>IF(E50=12-#REF!+1+$H46,'Finanz. int.'!$B44,0)+IF(E50=12-#REF!+1+$H34,'Finanz. int.'!$B32,0)+IF(E50=12-#REF!+1+$H22,'Finanz. int.'!$B20,0)+IF(E50=12-#REF!+1+$H10,'Finanz. int.'!$B8,0)</f>
        <v>#REF!</v>
      </c>
      <c r="F61" s="223" t="e">
        <f>IF(F50=12-#REF!+1+$H46,'Finanz. int.'!$B44,0)+IF(F50=12-#REF!+1+$H34,'Finanz. int.'!$B32,0)+IF(F50=12-#REF!+1+$H22,'Finanz. int.'!$B20,0)+IF(F50=12-#REF!+1+$H10,'Finanz. int.'!$B8,0)</f>
        <v>#REF!</v>
      </c>
      <c r="G61" s="223" t="e">
        <f>IF(G50=12-#REF!+1+$H46,'Finanz. int.'!$B44,0)+IF(G50=12-#REF!+1+$H34,'Finanz. int.'!$B32,0)+IF(G50=12-#REF!+1+$H22,'Finanz. int.'!$B20,0)+IF(G50=12-#REF!+1+$H10,'Finanz. int.'!$B8,0)</f>
        <v>#REF!</v>
      </c>
      <c r="H61" s="223" t="e">
        <f>IF(H50=12-#REF!+1+$H46,'Finanz. int.'!$B44,0)+IF(H50=12-#REF!+1+$H34,'Finanz. int.'!$B32,0)+IF(H50=12-#REF!+1+$H22,'Finanz. int.'!$B20,0)+IF(H50=12-#REF!+1+$H10,'Finanz. int.'!$B8,0)</f>
        <v>#REF!</v>
      </c>
      <c r="I61" s="223" t="e">
        <f>IF(I50=12-#REF!+1+$H46,'Finanz. int.'!$B44,0)+IF(I50=12-#REF!+1+$H34,'Finanz. int.'!$B32,0)+IF(I50=12-#REF!+1+$H22,'Finanz. int.'!$B20,0)+IF(I50=12-#REF!+1+$H10,'Finanz. int.'!$B8,0)</f>
        <v>#REF!</v>
      </c>
      <c r="J61" s="223" t="e">
        <f>IF(J50=12-#REF!+1+$H46,'Finanz. int.'!$B44,0)+IF(J50=12-#REF!+1+$H34,'Finanz. int.'!$B32,0)+IF(J50=12-#REF!+1+$H22,'Finanz. int.'!$B20,0)+IF(J50=12-#REF!+1+$H10,'Finanz. int.'!$B8,0)</f>
        <v>#REF!</v>
      </c>
      <c r="K61" s="223" t="e">
        <f>IF(K50=12-#REF!+1+$H46,'Finanz. int.'!$B44,0)+IF(K50=12-#REF!+1+$H34,'Finanz. int.'!$B32,0)+IF(K50=12-#REF!+1+$H22,'Finanz. int.'!$B20,0)+IF(K50=12-#REF!+1+$H10,'Finanz. int.'!$B8,0)</f>
        <v>#REF!</v>
      </c>
      <c r="L61" s="223" t="e">
        <f>IF(L50=12-#REF!+1+$H46,'Finanz. int.'!$B44,0)+IF(L50=12-#REF!+1+$H34,'Finanz. int.'!$B32,0)+IF(L50=12-#REF!+1+$H22,'Finanz. int.'!$B20,0)+IF(L50=12-#REF!+1+$H10,'Finanz. int.'!$B8,0)</f>
        <v>#REF!</v>
      </c>
      <c r="M61" s="223" t="e">
        <f>IF(M50=12-#REF!+1+$H46,'Finanz. int.'!$B44,0)+IF(M50=12-#REF!+1+$H34,'Finanz. int.'!$B32,0)+IF(M50=12-#REF!+1+$H22,'Finanz. int.'!$B20,0)+IF(M50=12-#REF!+1+$H10,'Finanz. int.'!$B8,0)</f>
        <v>#REF!</v>
      </c>
      <c r="N61" s="223" t="e">
        <f>IF(N50=12-#REF!+1+$H46,'Finanz. int.'!$B44,0)+IF(N50=12-#REF!+1+$H34,'Finanz. int.'!$B32,0)+IF(N50=12-#REF!+1+$H22,'Finanz. int.'!$B20,0)+IF(N50=12-#REF!+1+$H10,'Finanz. int.'!$B8,0)</f>
        <v>#REF!</v>
      </c>
      <c r="O61" s="223" t="e">
        <f>IF(O50=12-#REF!+1+$H46,'Finanz. int.'!$B44,0)+IF(O50=12-#REF!+1+$H34,'Finanz. int.'!$B32,0)+IF(O50=12-#REF!+1+$H22,'Finanz. int.'!$B20,0)+IF(O50=12-#REF!+1+$H10,'Finanz. int.'!$B8,0)</f>
        <v>#REF!</v>
      </c>
      <c r="P61" s="223" t="e">
        <f>IF(P50=12-#REF!+1+$H46,'Finanz. int.'!$B44,0)+IF(P50=12-#REF!+1+$H34,'Finanz. int.'!$B32,0)+IF(P50=12-#REF!+1+$H22,'Finanz. int.'!$B20,0)+IF(P50=12-#REF!+1+$H10,'Finanz. int.'!$B8,0)</f>
        <v>#REF!</v>
      </c>
      <c r="Q61" s="223" t="e">
        <f>IF(Q50=12-#REF!+1+$H46,'Finanz. int.'!$B44,0)+IF(Q50=12-#REF!+1+$H34,'Finanz. int.'!$B32,0)+IF(Q50=12-#REF!+1+$H22,'Finanz. int.'!$B20,0)+IF(Q50=12-#REF!+1+$H10,'Finanz. int.'!$B8,0)</f>
        <v>#REF!</v>
      </c>
      <c r="R61" s="223" t="e">
        <f>IF(R50=12-#REF!+1+$H46,'Finanz. int.'!$B44,0)+IF(R50=12-#REF!+1+$H34,'Finanz. int.'!$B32,0)+IF(R50=12-#REF!+1+$H22,'Finanz. int.'!$B20,0)+IF(R50=12-#REF!+1+$H10,'Finanz. int.'!$B8,0)</f>
        <v>#REF!</v>
      </c>
      <c r="S61" s="223" t="e">
        <f>IF(S50=12-#REF!+1+$H46,'Finanz. int.'!$B44,0)+IF(S50=12-#REF!+1+$H34,'Finanz. int.'!$B32,0)+IF(S50=12-#REF!+1+$H22,'Finanz. int.'!$B20,0)+IF(S50=12-#REF!+1+$H10,'Finanz. int.'!$B8,0)</f>
        <v>#REF!</v>
      </c>
      <c r="T61" s="223" t="e">
        <f>IF(T50=12-#REF!+1+$H46,'Finanz. int.'!$B44,0)+IF(T50=12-#REF!+1+$H34,'Finanz. int.'!$B32,0)+IF(T50=12-#REF!+1+$H22,'Finanz. int.'!$B20,0)+IF(T50=12-#REF!+1+$H10,'Finanz. int.'!$B8,0)</f>
        <v>#REF!</v>
      </c>
      <c r="U61" s="223" t="e">
        <f>IF(U50=12-#REF!+1+$H46,'Finanz. int.'!$B44,0)+IF(U50=12-#REF!+1+$H34,'Finanz. int.'!$B32,0)+IF(U50=12-#REF!+1+$H22,'Finanz. int.'!$B20,0)+IF(U50=12-#REF!+1+$H10,'Finanz. int.'!$B8,0)</f>
        <v>#REF!</v>
      </c>
      <c r="V61" s="223" t="e">
        <f>IF(V50=12-#REF!+1+$H46,'Finanz. int.'!$B44,0)+IF(V50=12-#REF!+1+$H34,'Finanz. int.'!$B32,0)+IF(V50=12-#REF!+1+$H22,'Finanz. int.'!$B20,0)+IF(V50=12-#REF!+1+$H10,'Finanz. int.'!$B8,0)</f>
        <v>#REF!</v>
      </c>
      <c r="W61" s="223" t="e">
        <f>IF(W50=12-#REF!+1+$H46,'Finanz. int.'!$B44,0)+IF(W50=12-#REF!+1+$H34,'Finanz. int.'!$B32,0)+IF(W50=12-#REF!+1+$H22,'Finanz. int.'!$B20,0)+IF(W50=12-#REF!+1+$H10,'Finanz. int.'!$B8,0)</f>
        <v>#REF!</v>
      </c>
      <c r="X61" s="223" t="e">
        <f>IF(X50=12-#REF!+1+$H46,'Finanz. int.'!$B44,0)+IF(X50=12-#REF!+1+$H34,'Finanz. int.'!$B32,0)+IF(X50=12-#REF!+1+$H22,'Finanz. int.'!$B20,0)+IF(X50=12-#REF!+1+$H10,'Finanz. int.'!$B8,0)</f>
        <v>#REF!</v>
      </c>
      <c r="Y61" s="223" t="e">
        <f>IF(Y50=12-#REF!+1+$H46,'Finanz. int.'!$B44,0)+IF(Y50=12-#REF!+1+$H34,'Finanz. int.'!$B32,0)+IF(Y50=12-#REF!+1+$H22,'Finanz. int.'!$B20,0)+IF(Y50=12-#REF!+1+$H10,'Finanz. int.'!$B8,0)</f>
        <v>#REF!</v>
      </c>
      <c r="Z61" s="223" t="e">
        <f>IF(Z50=12-#REF!+1+$H46,'Finanz. int.'!$B44,0)+IF(Z50=12-#REF!+1+$H34,'Finanz. int.'!$B32,0)+IF(Z50=12-#REF!+1+$H22,'Finanz. int.'!$B20,0)+IF(Z50=12-#REF!+1+$H10,'Finanz. int.'!$B8,0)</f>
        <v>#REF!</v>
      </c>
      <c r="AA61" s="223" t="e">
        <f>IF(AA50=12-#REF!+1+$H46,'Finanz. int.'!$B44,0)+IF(AA50=12-#REF!+1+$H34,'Finanz. int.'!$B32,0)+IF(AA50=12-#REF!+1+$H22,'Finanz. int.'!$B20,0)+IF(AA50=12-#REF!+1+$H10,'Finanz. int.'!$B8,0)</f>
        <v>#REF!</v>
      </c>
      <c r="AB61" s="223" t="e">
        <f>IF(AB50=12-#REF!+1+$H46,'Finanz. int.'!$B44,0)+IF(AB50=12-#REF!+1+$H34,'Finanz. int.'!$B32,0)+IF(AB50=12-#REF!+1+$H22,'Finanz. int.'!$B20,0)+IF(AB50=12-#REF!+1+$H10,'Finanz. int.'!$B8,0)</f>
        <v>#REF!</v>
      </c>
      <c r="AC61" s="223" t="e">
        <f>IF(AC50=12-#REF!+1+$H46,'Finanz. int.'!$B44,0)+IF(AC50=12-#REF!+1+$H34,'Finanz. int.'!$B32,0)+IF(AC50=12-#REF!+1+$H22,'Finanz. int.'!$B20,0)+IF(AC50=12-#REF!+1+$H10,'Finanz. int.'!$B8,0)</f>
        <v>#REF!</v>
      </c>
      <c r="AD61" s="223" t="e">
        <f>IF(AD50=12-#REF!+1+$H46,'Finanz. int.'!$B44,0)+IF(AD50=12-#REF!+1+$H34,'Finanz. int.'!$B32,0)+IF(AD50=12-#REF!+1+$H22,'Finanz. int.'!$B20,0)+IF(AD50=12-#REF!+1+$H10,'Finanz. int.'!$B8,0)</f>
        <v>#REF!</v>
      </c>
      <c r="AE61" s="223" t="e">
        <f>IF(AE50=12-#REF!+1+$H46,'Finanz. int.'!$B44,0)+IF(AE50=12-#REF!+1+$H34,'Finanz. int.'!$B32,0)+IF(AE50=12-#REF!+1+$H22,'Finanz. int.'!$B20,0)+IF(AE50=12-#REF!+1+$H10,'Finanz. int.'!$B8,0)</f>
        <v>#REF!</v>
      </c>
      <c r="AF61" s="223" t="e">
        <f>IF(AF50=12-#REF!+1+$H46,'Finanz. int.'!$B44,0)+IF(AF50=12-#REF!+1+$H34,'Finanz. int.'!$B32,0)+IF(AF50=12-#REF!+1+$H22,'Finanz. int.'!$B20,0)+IF(AF50=12-#REF!+1+$H10,'Finanz. int.'!$B8,0)</f>
        <v>#REF!</v>
      </c>
      <c r="AG61" s="223" t="e">
        <f>IF(AG50=12-#REF!+1+$H46,'Finanz. int.'!$B44,0)+IF(AG50=12-#REF!+1+$H34,'Finanz. int.'!$B32,0)+IF(AG50=12-#REF!+1+$H22,'Finanz. int.'!$B20,0)+IF(AG50=12-#REF!+1+$H10,'Finanz. int.'!$B8,0)</f>
        <v>#REF!</v>
      </c>
      <c r="AH61" s="223" t="e">
        <f>IF(AH50=12-#REF!+1+$H46,'Finanz. int.'!$B44,0)+IF(AH50=12-#REF!+1+$H34,'Finanz. int.'!$B32,0)+IF(AH50=12-#REF!+1+$H22,'Finanz. int.'!$B20,0)+IF(AH50=12-#REF!+1+$H10,'Finanz. int.'!$B8,0)</f>
        <v>#REF!</v>
      </c>
      <c r="AI61" s="223" t="e">
        <f>IF(AI50=12-#REF!+1+$H46,'Finanz. int.'!$B44,0)+IF(AI50=12-#REF!+1+$H34,'Finanz. int.'!$B32,0)+IF(AI50=12-#REF!+1+$H22,'Finanz. int.'!$B20,0)+IF(AI50=12-#REF!+1+$H10,'Finanz. int.'!$B8,0)</f>
        <v>#REF!</v>
      </c>
      <c r="AJ61" s="223" t="e">
        <f>IF(AJ50=12-#REF!+1+$H46,'Finanz. int.'!$B44,0)+IF(AJ50=12-#REF!+1+$H34,'Finanz. int.'!$B32,0)+IF(AJ50=12-#REF!+1+$H22,'Finanz. int.'!$B20,0)+IF(AJ50=12-#REF!+1+$H10,'Finanz. int.'!$B8,0)</f>
        <v>#REF!</v>
      </c>
      <c r="AK61" s="223" t="e">
        <f>IF(AK50=12-#REF!+1+$H46,'Finanz. int.'!$B44,0)+IF(AK50=12-#REF!+1+$H34,'Finanz. int.'!$B32,0)+IF(AK50=12-#REF!+1+$H22,'Finanz. int.'!$B20,0)+IF(AK50=12-#REF!+1+$H10,'Finanz. int.'!$B8,0)</f>
        <v>#REF!</v>
      </c>
      <c r="AL61" s="223" t="e">
        <f>IF(AL50=12-#REF!+1+$H46,'Finanz. int.'!$B44,0)+IF(AL50=12-#REF!+1+$H34,'Finanz. int.'!$B32,0)+IF(AL50=12-#REF!+1+$H22,'Finanz. int.'!$B20,0)+IF(AL50=12-#REF!+1+$H10,'Finanz. int.'!$B8,0)</f>
        <v>#REF!</v>
      </c>
    </row>
    <row r="62" spans="1:38">
      <c r="A62" s="130"/>
      <c r="B62" s="130"/>
      <c r="C62" s="130"/>
      <c r="D62" s="130"/>
      <c r="E62" s="130"/>
      <c r="F62" s="130"/>
      <c r="G62" s="130"/>
      <c r="H62" s="130"/>
      <c r="I62" s="130"/>
      <c r="J62" s="130"/>
      <c r="K62" s="130"/>
      <c r="L62" s="130"/>
      <c r="M62" s="130"/>
      <c r="N62" s="130"/>
      <c r="O62" s="130"/>
      <c r="P62" s="130"/>
      <c r="Q62" s="130"/>
      <c r="R62" s="130"/>
      <c r="S62" s="130"/>
      <c r="T62" s="130"/>
      <c r="U62" s="130"/>
    </row>
    <row r="63" spans="1:38">
      <c r="A63" s="130"/>
      <c r="B63" s="130"/>
      <c r="C63" s="130"/>
      <c r="D63" s="130"/>
      <c r="E63" s="130"/>
      <c r="F63" s="130"/>
      <c r="G63" s="130"/>
      <c r="H63" s="130"/>
      <c r="I63" s="130"/>
      <c r="J63" s="130"/>
      <c r="K63" s="130"/>
      <c r="L63" s="130"/>
      <c r="M63" s="130"/>
      <c r="N63" s="130"/>
      <c r="O63" s="130"/>
      <c r="P63" s="130"/>
      <c r="Q63" s="130"/>
      <c r="R63" s="130"/>
      <c r="S63" s="130"/>
      <c r="T63" s="130"/>
      <c r="U63" s="130"/>
    </row>
    <row r="64" spans="1:38">
      <c r="A64" s="130"/>
      <c r="B64" s="130"/>
      <c r="C64" s="130"/>
      <c r="D64" s="130"/>
      <c r="E64" s="130"/>
      <c r="F64" s="130"/>
      <c r="G64" s="130"/>
      <c r="H64" s="130"/>
      <c r="I64" s="130"/>
      <c r="J64" s="130"/>
      <c r="K64" s="130"/>
      <c r="L64" s="130"/>
      <c r="M64" s="130"/>
      <c r="N64" s="130"/>
      <c r="O64" s="130"/>
      <c r="P64" s="130"/>
      <c r="Q64" s="130"/>
      <c r="R64" s="130"/>
      <c r="S64" s="130"/>
      <c r="T64" s="130"/>
      <c r="U64" s="130"/>
    </row>
  </sheetData>
  <sheetProtection algorithmName="SHA-512" hashValue="KFkTuEJCkA3OorAjx61pcyPwW6J/5Nd4QeDYJvCsWtLGSKlPWgXEQL3m7ld5+/lvH7HlQOb04vpkcEqRXa0k/g==" saltValue="0nl6slQovQthaduEJsMsww==" spinCount="100000" sheet="1" objects="1" scenarios="1"/>
  <mergeCells count="6">
    <mergeCell ref="B60:C60"/>
    <mergeCell ref="B56:C56"/>
    <mergeCell ref="R8:U8"/>
    <mergeCell ref="R20:U20"/>
    <mergeCell ref="R32:U32"/>
    <mergeCell ref="R44:U44"/>
  </mergeCells>
  <pageMargins left="0.19685039370078741" right="0.11811023622047245" top="0.78740157480314965" bottom="0.78740157480314965" header="0.51181102362204722" footer="0.51181102362204722"/>
  <pageSetup paperSize="9" scale="31" firstPageNumber="0" orientation="landscape" blackAndWhite="1" horizontalDpi="4294967293" vertic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87BD-DBFF-4662-8866-8983C137DDCF}">
  <sheetPr codeName="Tabelle15">
    <pageSetUpPr autoPageBreaks="0"/>
  </sheetPr>
  <dimension ref="A1:I401"/>
  <sheetViews>
    <sheetView zoomScaleNormal="100" workbookViewId="0">
      <pane ySplit="3" topLeftCell="A4" activePane="bottomLeft" state="frozen"/>
      <selection activeCell="K13" sqref="K13"/>
      <selection pane="bottomLeft" activeCell="Q28" sqref="Q28"/>
    </sheetView>
  </sheetViews>
  <sheetFormatPr baseColWidth="10" defaultColWidth="11.42578125" defaultRowHeight="12.75"/>
  <cols>
    <col min="1" max="1" width="5.7109375" style="59" hidden="1" customWidth="1"/>
    <col min="2" max="2" width="5.7109375" style="59" customWidth="1"/>
    <col min="3" max="3" width="14.7109375" style="59" customWidth="1"/>
    <col min="4" max="4" width="11.7109375" style="73" customWidth="1"/>
    <col min="5" max="5" width="39.7109375" style="56" customWidth="1"/>
    <col min="6" max="6" width="13.7109375" style="55" customWidth="1"/>
    <col min="7" max="9" width="13.7109375" style="57" customWidth="1"/>
    <col min="10" max="16384" width="11.42578125" style="55"/>
  </cols>
  <sheetData>
    <row r="1" spans="1:9" ht="36" customHeight="1">
      <c r="A1" s="79" t="s">
        <v>209</v>
      </c>
      <c r="B1" s="79" t="s">
        <v>210</v>
      </c>
      <c r="C1" s="79" t="s">
        <v>211</v>
      </c>
      <c r="D1" s="79" t="s">
        <v>212</v>
      </c>
      <c r="E1" s="79" t="s">
        <v>213</v>
      </c>
      <c r="F1" s="79" t="s">
        <v>214</v>
      </c>
      <c r="G1" s="74" t="s">
        <v>215</v>
      </c>
      <c r="H1" s="75"/>
      <c r="I1" s="76"/>
    </row>
    <row r="2" spans="1:9" ht="28.5" customHeight="1">
      <c r="A2" s="80"/>
      <c r="B2" s="80"/>
      <c r="C2" s="80"/>
      <c r="D2" s="80"/>
      <c r="E2" s="80"/>
      <c r="F2" s="80"/>
      <c r="G2" s="58" t="s">
        <v>216</v>
      </c>
      <c r="H2" s="58" t="s">
        <v>217</v>
      </c>
      <c r="I2" s="58" t="s">
        <v>218</v>
      </c>
    </row>
    <row r="3" spans="1:9" ht="13.5" customHeight="1">
      <c r="C3" s="60"/>
      <c r="D3" s="61"/>
      <c r="E3" s="62" t="s">
        <v>219</v>
      </c>
      <c r="F3" s="63">
        <v>17929679</v>
      </c>
      <c r="G3" s="64"/>
      <c r="H3" s="64"/>
      <c r="I3" s="64"/>
    </row>
    <row r="4" spans="1:9" s="65" customFormat="1" ht="38.25">
      <c r="A4" s="65" t="s">
        <v>209</v>
      </c>
      <c r="B4" s="65" t="s">
        <v>210</v>
      </c>
      <c r="C4" s="65" t="s">
        <v>1410</v>
      </c>
      <c r="D4" s="66" t="s">
        <v>213</v>
      </c>
      <c r="E4" s="65" t="s">
        <v>208</v>
      </c>
      <c r="F4" s="77" t="s">
        <v>214</v>
      </c>
      <c r="G4" s="67" t="s">
        <v>216</v>
      </c>
      <c r="H4" s="67" t="s">
        <v>217</v>
      </c>
      <c r="I4" s="67" t="s">
        <v>218</v>
      </c>
    </row>
    <row r="5" spans="1:9">
      <c r="A5" s="68">
        <v>2019</v>
      </c>
      <c r="B5" s="69" t="s">
        <v>220</v>
      </c>
      <c r="C5" s="69" t="s">
        <v>422</v>
      </c>
      <c r="D5" s="70" t="s">
        <v>423</v>
      </c>
      <c r="E5" s="71" t="s">
        <v>424</v>
      </c>
      <c r="F5" s="72">
        <v>1085865</v>
      </c>
      <c r="G5" s="72">
        <v>165</v>
      </c>
      <c r="H5" s="72">
        <v>515</v>
      </c>
      <c r="I5" s="72">
        <v>475</v>
      </c>
    </row>
    <row r="6" spans="1:9">
      <c r="A6" s="68">
        <v>2019</v>
      </c>
      <c r="B6" s="69" t="s">
        <v>220</v>
      </c>
      <c r="C6" s="69" t="s">
        <v>221</v>
      </c>
      <c r="D6" s="70" t="s">
        <v>222</v>
      </c>
      <c r="E6" s="71" t="s">
        <v>223</v>
      </c>
      <c r="F6" s="72">
        <v>620475</v>
      </c>
      <c r="G6" s="72">
        <v>156</v>
      </c>
      <c r="H6" s="72">
        <v>440</v>
      </c>
      <c r="I6" s="72">
        <v>440</v>
      </c>
    </row>
    <row r="7" spans="1:9">
      <c r="A7" s="68">
        <v>2019</v>
      </c>
      <c r="B7" s="69" t="s">
        <v>220</v>
      </c>
      <c r="C7" s="69" t="s">
        <v>1163</v>
      </c>
      <c r="D7" s="70" t="s">
        <v>1164</v>
      </c>
      <c r="E7" s="71" t="s">
        <v>1165</v>
      </c>
      <c r="F7" s="72">
        <v>586563</v>
      </c>
      <c r="G7" s="72">
        <v>325</v>
      </c>
      <c r="H7" s="72">
        <v>610</v>
      </c>
      <c r="I7" s="72">
        <v>485</v>
      </c>
    </row>
    <row r="8" spans="1:9">
      <c r="A8" s="68">
        <v>2019</v>
      </c>
      <c r="B8" s="69" t="s">
        <v>220</v>
      </c>
      <c r="C8" s="69" t="s">
        <v>227</v>
      </c>
      <c r="D8" s="70" t="s">
        <v>228</v>
      </c>
      <c r="E8" s="71" t="s">
        <v>229</v>
      </c>
      <c r="F8" s="72">
        <v>581980</v>
      </c>
      <c r="G8" s="72">
        <v>255</v>
      </c>
      <c r="H8" s="72">
        <v>670</v>
      </c>
      <c r="I8" s="72">
        <v>480</v>
      </c>
    </row>
    <row r="9" spans="1:9">
      <c r="A9" s="68">
        <v>2019</v>
      </c>
      <c r="B9" s="69" t="s">
        <v>220</v>
      </c>
      <c r="C9" s="69" t="s">
        <v>224</v>
      </c>
      <c r="D9" s="70" t="s">
        <v>225</v>
      </c>
      <c r="E9" s="71" t="s">
        <v>226</v>
      </c>
      <c r="F9" s="72">
        <v>498182</v>
      </c>
      <c r="G9" s="72">
        <v>260</v>
      </c>
      <c r="H9" s="72">
        <v>855</v>
      </c>
      <c r="I9" s="72">
        <v>520</v>
      </c>
    </row>
    <row r="10" spans="1:9">
      <c r="A10" s="68">
        <v>2019</v>
      </c>
      <c r="B10" s="69" t="s">
        <v>220</v>
      </c>
      <c r="C10" s="69" t="s">
        <v>1160</v>
      </c>
      <c r="D10" s="70" t="s">
        <v>1161</v>
      </c>
      <c r="E10" s="71" t="s">
        <v>1162</v>
      </c>
      <c r="F10" s="72">
        <v>364044</v>
      </c>
      <c r="G10" s="72">
        <v>250</v>
      </c>
      <c r="H10" s="72">
        <v>645</v>
      </c>
      <c r="I10" s="72">
        <v>495</v>
      </c>
    </row>
    <row r="11" spans="1:9">
      <c r="A11" s="68">
        <v>2019</v>
      </c>
      <c r="B11" s="69" t="s">
        <v>220</v>
      </c>
      <c r="C11" s="69" t="s">
        <v>248</v>
      </c>
      <c r="D11" s="70" t="s">
        <v>249</v>
      </c>
      <c r="E11" s="71" t="s">
        <v>250</v>
      </c>
      <c r="F11" s="72">
        <v>354039</v>
      </c>
      <c r="G11" s="72">
        <v>240</v>
      </c>
      <c r="H11" s="72">
        <v>620</v>
      </c>
      <c r="I11" s="72">
        <v>490</v>
      </c>
    </row>
    <row r="12" spans="1:9">
      <c r="A12" s="68">
        <v>2019</v>
      </c>
      <c r="B12" s="69" t="s">
        <v>220</v>
      </c>
      <c r="C12" s="69" t="s">
        <v>950</v>
      </c>
      <c r="D12" s="70" t="s">
        <v>951</v>
      </c>
      <c r="E12" s="71" t="s">
        <v>952</v>
      </c>
      <c r="F12" s="72">
        <v>334009</v>
      </c>
      <c r="G12" s="72">
        <v>300</v>
      </c>
      <c r="H12" s="72">
        <v>660</v>
      </c>
      <c r="I12" s="72">
        <v>480</v>
      </c>
    </row>
    <row r="13" spans="1:9">
      <c r="A13" s="68">
        <v>2019</v>
      </c>
      <c r="B13" s="69" t="s">
        <v>220</v>
      </c>
      <c r="C13" s="69" t="s">
        <v>419</v>
      </c>
      <c r="D13" s="70" t="s">
        <v>420</v>
      </c>
      <c r="E13" s="71" t="s">
        <v>421</v>
      </c>
      <c r="F13" s="72">
        <v>327689</v>
      </c>
      <c r="G13" s="72">
        <v>340</v>
      </c>
      <c r="H13" s="72">
        <v>680</v>
      </c>
      <c r="I13" s="72">
        <v>490</v>
      </c>
    </row>
    <row r="14" spans="1:9">
      <c r="A14" s="68">
        <v>2019</v>
      </c>
      <c r="B14" s="69" t="s">
        <v>220</v>
      </c>
      <c r="C14" s="69" t="s">
        <v>722</v>
      </c>
      <c r="D14" s="70" t="s">
        <v>723</v>
      </c>
      <c r="E14" s="71" t="s">
        <v>724</v>
      </c>
      <c r="F14" s="72">
        <v>313996</v>
      </c>
      <c r="G14" s="72">
        <v>255</v>
      </c>
      <c r="H14" s="72">
        <v>510</v>
      </c>
      <c r="I14" s="72">
        <v>460</v>
      </c>
    </row>
    <row r="15" spans="1:9">
      <c r="A15" s="68">
        <v>2019</v>
      </c>
      <c r="B15" s="69" t="s">
        <v>220</v>
      </c>
      <c r="C15" s="69" t="s">
        <v>233</v>
      </c>
      <c r="D15" s="70" t="s">
        <v>234</v>
      </c>
      <c r="E15" s="71" t="s">
        <v>235</v>
      </c>
      <c r="F15" s="72">
        <v>261152</v>
      </c>
      <c r="G15" s="72">
        <v>240</v>
      </c>
      <c r="H15" s="72">
        <v>620</v>
      </c>
      <c r="I15" s="72">
        <v>490</v>
      </c>
    </row>
    <row r="16" spans="1:9">
      <c r="A16" s="68">
        <v>2019</v>
      </c>
      <c r="B16" s="69" t="s">
        <v>220</v>
      </c>
      <c r="C16" s="69" t="s">
        <v>719</v>
      </c>
      <c r="D16" s="70" t="s">
        <v>720</v>
      </c>
      <c r="E16" s="71" t="s">
        <v>721</v>
      </c>
      <c r="F16" s="72">
        <v>259718</v>
      </c>
      <c r="G16" s="72">
        <v>338</v>
      </c>
      <c r="H16" s="72">
        <v>675</v>
      </c>
      <c r="I16" s="72">
        <v>480</v>
      </c>
    </row>
    <row r="17" spans="1:9">
      <c r="A17" s="68">
        <v>2019</v>
      </c>
      <c r="B17" s="69" t="s">
        <v>220</v>
      </c>
      <c r="C17" s="69" t="s">
        <v>428</v>
      </c>
      <c r="D17" s="70" t="s">
        <v>429</v>
      </c>
      <c r="E17" s="71" t="s">
        <v>430</v>
      </c>
      <c r="F17" s="72">
        <v>246443</v>
      </c>
      <c r="G17" s="72">
        <v>305</v>
      </c>
      <c r="H17" s="72">
        <v>525</v>
      </c>
      <c r="I17" s="72">
        <v>475</v>
      </c>
    </row>
    <row r="18" spans="1:9">
      <c r="A18" s="68">
        <v>2019</v>
      </c>
      <c r="B18" s="69" t="s">
        <v>220</v>
      </c>
      <c r="C18" s="69" t="s">
        <v>230</v>
      </c>
      <c r="D18" s="70" t="s">
        <v>231</v>
      </c>
      <c r="E18" s="71" t="s">
        <v>232</v>
      </c>
      <c r="F18" s="72">
        <v>227017</v>
      </c>
      <c r="G18" s="72">
        <v>265</v>
      </c>
      <c r="H18" s="72">
        <v>533</v>
      </c>
      <c r="I18" s="72">
        <v>480</v>
      </c>
    </row>
    <row r="19" spans="1:9">
      <c r="A19" s="68">
        <v>2019</v>
      </c>
      <c r="B19" s="69" t="s">
        <v>220</v>
      </c>
      <c r="C19" s="69" t="s">
        <v>239</v>
      </c>
      <c r="D19" s="70" t="s">
        <v>240</v>
      </c>
      <c r="E19" s="71" t="s">
        <v>241</v>
      </c>
      <c r="F19" s="72">
        <v>211006</v>
      </c>
      <c r="G19" s="72">
        <v>250</v>
      </c>
      <c r="H19" s="72">
        <v>670</v>
      </c>
      <c r="I19" s="72">
        <v>580</v>
      </c>
    </row>
    <row r="20" spans="1:9">
      <c r="A20" s="68">
        <v>2019</v>
      </c>
      <c r="B20" s="69" t="s">
        <v>220</v>
      </c>
      <c r="C20" s="69" t="s">
        <v>1166</v>
      </c>
      <c r="D20" s="70" t="s">
        <v>1167</v>
      </c>
      <c r="E20" s="71" t="s">
        <v>1168</v>
      </c>
      <c r="F20" s="72">
        <v>188501</v>
      </c>
      <c r="G20" s="72">
        <v>375</v>
      </c>
      <c r="H20" s="72">
        <v>750</v>
      </c>
      <c r="I20" s="72">
        <v>520</v>
      </c>
    </row>
    <row r="21" spans="1:9">
      <c r="A21" s="68">
        <v>2019</v>
      </c>
      <c r="B21" s="69" t="s">
        <v>220</v>
      </c>
      <c r="C21" s="69" t="s">
        <v>1169</v>
      </c>
      <c r="D21" s="70" t="s">
        <v>1170</v>
      </c>
      <c r="E21" s="71" t="s">
        <v>1171</v>
      </c>
      <c r="F21" s="72">
        <v>179435</v>
      </c>
      <c r="G21" s="72">
        <v>225</v>
      </c>
      <c r="H21" s="72">
        <v>600</v>
      </c>
      <c r="I21" s="72">
        <v>465</v>
      </c>
    </row>
    <row r="22" spans="1:9">
      <c r="A22" s="68">
        <v>2019</v>
      </c>
      <c r="B22" s="69" t="s">
        <v>220</v>
      </c>
      <c r="C22" s="69" t="s">
        <v>236</v>
      </c>
      <c r="D22" s="70" t="s">
        <v>237</v>
      </c>
      <c r="E22" s="71" t="s">
        <v>238</v>
      </c>
      <c r="F22" s="72">
        <v>170918</v>
      </c>
      <c r="G22" s="72">
        <v>265</v>
      </c>
      <c r="H22" s="72">
        <v>890</v>
      </c>
      <c r="I22" s="72">
        <v>550</v>
      </c>
    </row>
    <row r="23" spans="1:9">
      <c r="A23" s="68">
        <v>2019</v>
      </c>
      <c r="B23" s="69" t="s">
        <v>220</v>
      </c>
      <c r="C23" s="69" t="s">
        <v>425</v>
      </c>
      <c r="D23" s="70" t="s">
        <v>426</v>
      </c>
      <c r="E23" s="71" t="s">
        <v>427</v>
      </c>
      <c r="F23" s="72">
        <v>163957</v>
      </c>
      <c r="G23" s="72">
        <v>395</v>
      </c>
      <c r="H23" s="72">
        <v>790</v>
      </c>
      <c r="I23" s="72">
        <v>475</v>
      </c>
    </row>
    <row r="24" spans="1:9">
      <c r="A24" s="68">
        <v>2019</v>
      </c>
      <c r="B24" s="69" t="s">
        <v>220</v>
      </c>
      <c r="C24" s="69" t="s">
        <v>245</v>
      </c>
      <c r="D24" s="70" t="s">
        <v>246</v>
      </c>
      <c r="E24" s="71" t="s">
        <v>247</v>
      </c>
      <c r="F24" s="72">
        <v>159029</v>
      </c>
      <c r="G24" s="72">
        <v>305</v>
      </c>
      <c r="H24" s="72">
        <v>690</v>
      </c>
      <c r="I24" s="72">
        <v>475</v>
      </c>
    </row>
    <row r="25" spans="1:9">
      <c r="A25" s="68">
        <v>2019</v>
      </c>
      <c r="B25" s="69" t="s">
        <v>220</v>
      </c>
      <c r="C25" s="69" t="s">
        <v>1172</v>
      </c>
      <c r="D25" s="70" t="s">
        <v>1173</v>
      </c>
      <c r="E25" s="71" t="s">
        <v>1174</v>
      </c>
      <c r="F25" s="72">
        <v>156481</v>
      </c>
      <c r="G25" s="72">
        <v>240</v>
      </c>
      <c r="H25" s="72">
        <v>745</v>
      </c>
      <c r="I25" s="72">
        <v>500</v>
      </c>
    </row>
    <row r="26" spans="1:9">
      <c r="A26" s="68">
        <v>2019</v>
      </c>
      <c r="B26" s="69" t="s">
        <v>220</v>
      </c>
      <c r="C26" s="69" t="s">
        <v>347</v>
      </c>
      <c r="D26" s="70" t="s">
        <v>348</v>
      </c>
      <c r="E26" s="71" t="s">
        <v>349</v>
      </c>
      <c r="F26" s="72">
        <v>153626</v>
      </c>
      <c r="G26" s="72">
        <v>205</v>
      </c>
      <c r="H26" s="72">
        <v>495</v>
      </c>
      <c r="I26" s="72">
        <v>455</v>
      </c>
    </row>
    <row r="27" spans="1:9">
      <c r="A27" s="68">
        <v>2019</v>
      </c>
      <c r="B27" s="69" t="s">
        <v>220</v>
      </c>
      <c r="C27" s="69" t="s">
        <v>1151</v>
      </c>
      <c r="D27" s="70" t="s">
        <v>1152</v>
      </c>
      <c r="E27" s="71" t="s">
        <v>1153</v>
      </c>
      <c r="F27" s="72">
        <v>151229</v>
      </c>
      <c r="G27" s="72">
        <v>223</v>
      </c>
      <c r="H27" s="72">
        <v>443</v>
      </c>
      <c r="I27" s="72">
        <v>418</v>
      </c>
    </row>
    <row r="28" spans="1:9">
      <c r="A28" s="68">
        <v>2019</v>
      </c>
      <c r="B28" s="69" t="s">
        <v>220</v>
      </c>
      <c r="C28" s="69" t="s">
        <v>716</v>
      </c>
      <c r="D28" s="70" t="s">
        <v>717</v>
      </c>
      <c r="E28" s="71" t="s">
        <v>718</v>
      </c>
      <c r="F28" s="72">
        <v>117462</v>
      </c>
      <c r="G28" s="72">
        <v>265</v>
      </c>
      <c r="H28" s="72">
        <v>680</v>
      </c>
      <c r="I28" s="72">
        <v>490</v>
      </c>
    </row>
    <row r="29" spans="1:9">
      <c r="A29" s="68">
        <v>2019</v>
      </c>
      <c r="B29" s="69" t="s">
        <v>220</v>
      </c>
      <c r="C29" s="69" t="s">
        <v>635</v>
      </c>
      <c r="D29" s="70" t="s">
        <v>636</v>
      </c>
      <c r="E29" s="71" t="s">
        <v>637</v>
      </c>
      <c r="F29" s="72">
        <v>111946</v>
      </c>
      <c r="G29" s="72">
        <v>297</v>
      </c>
      <c r="H29" s="72">
        <v>570</v>
      </c>
      <c r="I29" s="72">
        <v>460</v>
      </c>
    </row>
    <row r="30" spans="1:9">
      <c r="A30" s="68">
        <v>2019</v>
      </c>
      <c r="B30" s="69" t="s">
        <v>220</v>
      </c>
      <c r="C30" s="69" t="s">
        <v>833</v>
      </c>
      <c r="D30" s="70" t="s">
        <v>834</v>
      </c>
      <c r="E30" s="71" t="s">
        <v>835</v>
      </c>
      <c r="F30" s="72">
        <v>111486</v>
      </c>
      <c r="G30" s="72">
        <v>390</v>
      </c>
      <c r="H30" s="72">
        <v>695</v>
      </c>
      <c r="I30" s="72">
        <v>520</v>
      </c>
    </row>
    <row r="31" spans="1:9">
      <c r="A31" s="68">
        <v>2019</v>
      </c>
      <c r="B31" s="69" t="s">
        <v>220</v>
      </c>
      <c r="C31" s="69" t="s">
        <v>242</v>
      </c>
      <c r="D31" s="70" t="s">
        <v>243</v>
      </c>
      <c r="E31" s="71" t="s">
        <v>244</v>
      </c>
      <c r="F31" s="72">
        <v>111082</v>
      </c>
      <c r="G31" s="72">
        <v>230</v>
      </c>
      <c r="H31" s="72">
        <v>640</v>
      </c>
      <c r="I31" s="72">
        <v>490</v>
      </c>
    </row>
    <row r="32" spans="1:9">
      <c r="A32" s="68">
        <v>2019</v>
      </c>
      <c r="B32" s="69" t="s">
        <v>220</v>
      </c>
      <c r="C32" s="69" t="s">
        <v>395</v>
      </c>
      <c r="D32" s="70" t="s">
        <v>396</v>
      </c>
      <c r="E32" s="71" t="s">
        <v>397</v>
      </c>
      <c r="F32" s="72">
        <v>103680</v>
      </c>
      <c r="G32" s="72">
        <v>300</v>
      </c>
      <c r="H32" s="72">
        <v>740</v>
      </c>
      <c r="I32" s="72">
        <v>480</v>
      </c>
    </row>
    <row r="33" spans="1:9">
      <c r="A33" s="68">
        <v>2019</v>
      </c>
      <c r="B33" s="69" t="s">
        <v>220</v>
      </c>
      <c r="C33" s="69" t="s">
        <v>1331</v>
      </c>
      <c r="D33" s="70" t="s">
        <v>1332</v>
      </c>
      <c r="E33" s="71" t="s">
        <v>1333</v>
      </c>
      <c r="F33" s="72">
        <v>102555</v>
      </c>
      <c r="G33" s="72">
        <v>225</v>
      </c>
      <c r="H33" s="72">
        <v>525</v>
      </c>
      <c r="I33" s="72">
        <v>485</v>
      </c>
    </row>
    <row r="34" spans="1:9">
      <c r="A34" s="68">
        <v>2019</v>
      </c>
      <c r="B34" s="69" t="s">
        <v>220</v>
      </c>
      <c r="C34" s="69" t="s">
        <v>956</v>
      </c>
      <c r="D34" s="70" t="s">
        <v>957</v>
      </c>
      <c r="E34" s="71" t="s">
        <v>958</v>
      </c>
      <c r="F34" s="72">
        <v>100847</v>
      </c>
      <c r="G34" s="72">
        <v>195</v>
      </c>
      <c r="H34" s="72">
        <v>381</v>
      </c>
      <c r="I34" s="72">
        <v>411</v>
      </c>
    </row>
    <row r="35" spans="1:9">
      <c r="A35" s="68">
        <v>2019</v>
      </c>
      <c r="B35" s="69" t="s">
        <v>220</v>
      </c>
      <c r="C35" s="69" t="s">
        <v>1199</v>
      </c>
      <c r="D35" s="70" t="s">
        <v>1200</v>
      </c>
      <c r="E35" s="71" t="s">
        <v>1201</v>
      </c>
      <c r="F35" s="72">
        <v>96369</v>
      </c>
      <c r="G35" s="72">
        <v>380</v>
      </c>
      <c r="H35" s="72">
        <v>910</v>
      </c>
      <c r="I35" s="72">
        <v>520</v>
      </c>
    </row>
    <row r="36" spans="1:9">
      <c r="A36" s="68">
        <v>2019</v>
      </c>
      <c r="B36" s="69" t="s">
        <v>220</v>
      </c>
      <c r="C36" s="69" t="s">
        <v>1253</v>
      </c>
      <c r="D36" s="70" t="s">
        <v>1254</v>
      </c>
      <c r="E36" s="71" t="s">
        <v>1255</v>
      </c>
      <c r="F36" s="72">
        <v>92522</v>
      </c>
      <c r="G36" s="72">
        <v>265</v>
      </c>
      <c r="H36" s="72">
        <v>496</v>
      </c>
      <c r="I36" s="72">
        <v>480</v>
      </c>
    </row>
    <row r="37" spans="1:9">
      <c r="A37" s="68">
        <v>2019</v>
      </c>
      <c r="B37" s="69" t="s">
        <v>220</v>
      </c>
      <c r="C37" s="69" t="s">
        <v>461</v>
      </c>
      <c r="D37" s="70" t="s">
        <v>462</v>
      </c>
      <c r="E37" s="71" t="s">
        <v>463</v>
      </c>
      <c r="F37" s="72">
        <v>90618</v>
      </c>
      <c r="G37" s="72">
        <v>370</v>
      </c>
      <c r="H37" s="72">
        <v>590</v>
      </c>
      <c r="I37" s="72">
        <v>450</v>
      </c>
    </row>
    <row r="38" spans="1:9">
      <c r="A38" s="68">
        <v>2019</v>
      </c>
      <c r="B38" s="69" t="s">
        <v>220</v>
      </c>
      <c r="C38" s="69" t="s">
        <v>320</v>
      </c>
      <c r="D38" s="70" t="s">
        <v>321</v>
      </c>
      <c r="E38" s="71" t="s">
        <v>322</v>
      </c>
      <c r="F38" s="72">
        <v>87385</v>
      </c>
      <c r="G38" s="72">
        <v>200</v>
      </c>
      <c r="H38" s="72">
        <v>400</v>
      </c>
      <c r="I38" s="72">
        <v>400</v>
      </c>
    </row>
    <row r="39" spans="1:9">
      <c r="A39" s="68">
        <v>2019</v>
      </c>
      <c r="B39" s="69" t="s">
        <v>220</v>
      </c>
      <c r="C39" s="69" t="s">
        <v>1394</v>
      </c>
      <c r="D39" s="70" t="s">
        <v>1395</v>
      </c>
      <c r="E39" s="71" t="s">
        <v>1396</v>
      </c>
      <c r="F39" s="72">
        <v>86376</v>
      </c>
      <c r="G39" s="72">
        <v>390</v>
      </c>
      <c r="H39" s="72">
        <v>760</v>
      </c>
      <c r="I39" s="72">
        <v>490</v>
      </c>
    </row>
    <row r="40" spans="1:9">
      <c r="A40" s="68">
        <v>2019</v>
      </c>
      <c r="B40" s="69" t="s">
        <v>220</v>
      </c>
      <c r="C40" s="69" t="s">
        <v>827</v>
      </c>
      <c r="D40" s="70" t="s">
        <v>828</v>
      </c>
      <c r="E40" s="71" t="s">
        <v>829</v>
      </c>
      <c r="F40" s="72">
        <v>83885</v>
      </c>
      <c r="G40" s="72">
        <v>285</v>
      </c>
      <c r="H40" s="72">
        <v>790</v>
      </c>
      <c r="I40" s="72">
        <v>530</v>
      </c>
    </row>
    <row r="41" spans="1:9">
      <c r="A41" s="68">
        <v>2019</v>
      </c>
      <c r="B41" s="69" t="s">
        <v>220</v>
      </c>
      <c r="C41" s="69" t="s">
        <v>323</v>
      </c>
      <c r="D41" s="70" t="s">
        <v>324</v>
      </c>
      <c r="E41" s="71" t="s">
        <v>325</v>
      </c>
      <c r="F41" s="72">
        <v>81780</v>
      </c>
      <c r="G41" s="72">
        <v>215</v>
      </c>
      <c r="H41" s="72">
        <v>550</v>
      </c>
      <c r="I41" s="72">
        <v>440</v>
      </c>
    </row>
    <row r="42" spans="1:9">
      <c r="A42" s="68">
        <v>2019</v>
      </c>
      <c r="B42" s="69" t="s">
        <v>220</v>
      </c>
      <c r="C42" s="69" t="s">
        <v>1112</v>
      </c>
      <c r="D42" s="70" t="s">
        <v>1113</v>
      </c>
      <c r="E42" s="71" t="s">
        <v>1114</v>
      </c>
      <c r="F42" s="72">
        <v>81652</v>
      </c>
      <c r="G42" s="72">
        <v>249</v>
      </c>
      <c r="H42" s="72">
        <v>460</v>
      </c>
      <c r="I42" s="72">
        <v>447</v>
      </c>
    </row>
    <row r="43" spans="1:9">
      <c r="A43" s="68">
        <v>2019</v>
      </c>
      <c r="B43" s="69" t="s">
        <v>220</v>
      </c>
      <c r="C43" s="69" t="s">
        <v>374</v>
      </c>
      <c r="D43" s="70" t="s">
        <v>375</v>
      </c>
      <c r="E43" s="71" t="s">
        <v>376</v>
      </c>
      <c r="F43" s="72">
        <v>77008</v>
      </c>
      <c r="G43" s="72">
        <v>330</v>
      </c>
      <c r="H43" s="72">
        <v>480</v>
      </c>
      <c r="I43" s="72">
        <v>460</v>
      </c>
    </row>
    <row r="44" spans="1:9">
      <c r="A44" s="68">
        <v>2019</v>
      </c>
      <c r="B44" s="69" t="s">
        <v>220</v>
      </c>
      <c r="C44" s="69" t="s">
        <v>893</v>
      </c>
      <c r="D44" s="70" t="s">
        <v>894</v>
      </c>
      <c r="E44" s="71" t="s">
        <v>895</v>
      </c>
      <c r="F44" s="72">
        <v>76178</v>
      </c>
      <c r="G44" s="72">
        <v>440</v>
      </c>
      <c r="H44" s="72">
        <v>600</v>
      </c>
      <c r="I44" s="72">
        <v>430</v>
      </c>
    </row>
    <row r="45" spans="1:9">
      <c r="A45" s="68">
        <v>2019</v>
      </c>
      <c r="B45" s="69" t="s">
        <v>220</v>
      </c>
      <c r="C45" s="69" t="s">
        <v>818</v>
      </c>
      <c r="D45" s="70" t="s">
        <v>819</v>
      </c>
      <c r="E45" s="71" t="s">
        <v>820</v>
      </c>
      <c r="F45" s="72">
        <v>75706</v>
      </c>
      <c r="G45" s="72">
        <v>285</v>
      </c>
      <c r="H45" s="72">
        <v>690</v>
      </c>
      <c r="I45" s="72">
        <v>495</v>
      </c>
    </row>
    <row r="46" spans="1:9">
      <c r="A46" s="68">
        <v>2019</v>
      </c>
      <c r="B46" s="69" t="s">
        <v>220</v>
      </c>
      <c r="C46" s="69" t="s">
        <v>707</v>
      </c>
      <c r="D46" s="70" t="s">
        <v>708</v>
      </c>
      <c r="E46" s="71" t="s">
        <v>709</v>
      </c>
      <c r="F46" s="72">
        <v>74804</v>
      </c>
      <c r="G46" s="72">
        <v>370</v>
      </c>
      <c r="H46" s="72">
        <v>590</v>
      </c>
      <c r="I46" s="72">
        <v>500</v>
      </c>
    </row>
    <row r="47" spans="1:9">
      <c r="A47" s="68">
        <v>2019</v>
      </c>
      <c r="B47" s="69" t="s">
        <v>220</v>
      </c>
      <c r="C47" s="69" t="s">
        <v>815</v>
      </c>
      <c r="D47" s="70" t="s">
        <v>816</v>
      </c>
      <c r="E47" s="71" t="s">
        <v>817</v>
      </c>
      <c r="F47" s="72">
        <v>74796</v>
      </c>
      <c r="G47" s="72">
        <v>450</v>
      </c>
      <c r="H47" s="72">
        <v>780</v>
      </c>
      <c r="I47" s="72">
        <v>495</v>
      </c>
    </row>
    <row r="48" spans="1:9">
      <c r="A48" s="68">
        <v>2019</v>
      </c>
      <c r="B48" s="69" t="s">
        <v>220</v>
      </c>
      <c r="C48" s="69" t="s">
        <v>1061</v>
      </c>
      <c r="D48" s="70" t="s">
        <v>1062</v>
      </c>
      <c r="E48" s="71" t="s">
        <v>1063</v>
      </c>
      <c r="F48" s="72">
        <v>74344</v>
      </c>
      <c r="G48" s="72">
        <v>207</v>
      </c>
      <c r="H48" s="72">
        <v>540</v>
      </c>
      <c r="I48" s="72">
        <v>446</v>
      </c>
    </row>
    <row r="49" spans="1:9">
      <c r="A49" s="68">
        <v>2019</v>
      </c>
      <c r="B49" s="69" t="s">
        <v>220</v>
      </c>
      <c r="C49" s="69" t="s">
        <v>1202</v>
      </c>
      <c r="D49" s="70" t="s">
        <v>1203</v>
      </c>
      <c r="E49" s="71" t="s">
        <v>1204</v>
      </c>
      <c r="F49" s="72">
        <v>73512</v>
      </c>
      <c r="G49" s="72">
        <v>249</v>
      </c>
      <c r="H49" s="72">
        <v>523</v>
      </c>
      <c r="I49" s="72">
        <v>459</v>
      </c>
    </row>
    <row r="50" spans="1:9">
      <c r="A50" s="68">
        <v>2019</v>
      </c>
      <c r="B50" s="69" t="s">
        <v>220</v>
      </c>
      <c r="C50" s="69" t="s">
        <v>809</v>
      </c>
      <c r="D50" s="70" t="s">
        <v>810</v>
      </c>
      <c r="E50" s="71" t="s">
        <v>811</v>
      </c>
      <c r="F50" s="72">
        <v>73462</v>
      </c>
      <c r="G50" s="72">
        <v>600</v>
      </c>
      <c r="H50" s="72">
        <v>825</v>
      </c>
      <c r="I50" s="72">
        <v>500</v>
      </c>
    </row>
    <row r="51" spans="1:9">
      <c r="A51" s="68">
        <v>2019</v>
      </c>
      <c r="B51" s="69" t="s">
        <v>220</v>
      </c>
      <c r="C51" s="69" t="s">
        <v>1259</v>
      </c>
      <c r="D51" s="70" t="s">
        <v>1260</v>
      </c>
      <c r="E51" s="71" t="s">
        <v>1261</v>
      </c>
      <c r="F51" s="72">
        <v>72378</v>
      </c>
      <c r="G51" s="72">
        <v>330</v>
      </c>
      <c r="H51" s="72">
        <v>786</v>
      </c>
      <c r="I51" s="72">
        <v>499</v>
      </c>
    </row>
    <row r="52" spans="1:9">
      <c r="A52" s="68">
        <v>2019</v>
      </c>
      <c r="B52" s="69" t="s">
        <v>220</v>
      </c>
      <c r="C52" s="69" t="s">
        <v>728</v>
      </c>
      <c r="D52" s="70" t="s">
        <v>729</v>
      </c>
      <c r="E52" s="71" t="s">
        <v>730</v>
      </c>
      <c r="F52" s="72">
        <v>71136</v>
      </c>
      <c r="G52" s="72">
        <v>404</v>
      </c>
      <c r="H52" s="72">
        <v>630</v>
      </c>
      <c r="I52" s="72">
        <v>458</v>
      </c>
    </row>
    <row r="53" spans="1:9">
      <c r="A53" s="68">
        <v>2019</v>
      </c>
      <c r="B53" s="69" t="s">
        <v>220</v>
      </c>
      <c r="C53" s="69" t="s">
        <v>1355</v>
      </c>
      <c r="D53" s="70" t="s">
        <v>1356</v>
      </c>
      <c r="E53" s="71" t="s">
        <v>1357</v>
      </c>
      <c r="F53" s="72">
        <v>67897</v>
      </c>
      <c r="G53" s="72">
        <v>300</v>
      </c>
      <c r="H53" s="72">
        <v>460</v>
      </c>
      <c r="I53" s="72">
        <v>440</v>
      </c>
    </row>
    <row r="54" spans="1:9">
      <c r="A54" s="68">
        <v>2019</v>
      </c>
      <c r="B54" s="69" t="s">
        <v>220</v>
      </c>
      <c r="C54" s="69" t="s">
        <v>383</v>
      </c>
      <c r="D54" s="70" t="s">
        <v>384</v>
      </c>
      <c r="E54" s="71" t="s">
        <v>385</v>
      </c>
      <c r="F54" s="72">
        <v>67469</v>
      </c>
      <c r="G54" s="72">
        <v>280</v>
      </c>
      <c r="H54" s="72">
        <v>648</v>
      </c>
      <c r="I54" s="72">
        <v>460</v>
      </c>
    </row>
    <row r="55" spans="1:9">
      <c r="A55" s="68">
        <v>2019</v>
      </c>
      <c r="B55" s="69" t="s">
        <v>220</v>
      </c>
      <c r="C55" s="69" t="s">
        <v>998</v>
      </c>
      <c r="D55" s="70" t="s">
        <v>999</v>
      </c>
      <c r="E55" s="71" t="s">
        <v>1000</v>
      </c>
      <c r="F55" s="72">
        <v>66524</v>
      </c>
      <c r="G55" s="72">
        <v>237</v>
      </c>
      <c r="H55" s="72">
        <v>440</v>
      </c>
      <c r="I55" s="72">
        <v>430</v>
      </c>
    </row>
    <row r="56" spans="1:9">
      <c r="A56" s="68">
        <v>2019</v>
      </c>
      <c r="B56" s="69" t="s">
        <v>220</v>
      </c>
      <c r="C56" s="69" t="s">
        <v>524</v>
      </c>
      <c r="D56" s="70" t="s">
        <v>525</v>
      </c>
      <c r="E56" s="71" t="s">
        <v>526</v>
      </c>
      <c r="F56" s="72">
        <v>66199</v>
      </c>
      <c r="G56" s="72">
        <v>340</v>
      </c>
      <c r="H56" s="72">
        <v>620</v>
      </c>
      <c r="I56" s="72">
        <v>500</v>
      </c>
    </row>
    <row r="57" spans="1:9">
      <c r="A57" s="68">
        <v>2019</v>
      </c>
      <c r="B57" s="69" t="s">
        <v>220</v>
      </c>
      <c r="C57" s="69" t="s">
        <v>329</v>
      </c>
      <c r="D57" s="70" t="s">
        <v>330</v>
      </c>
      <c r="E57" s="71" t="s">
        <v>331</v>
      </c>
      <c r="F57" s="72">
        <v>64369</v>
      </c>
      <c r="G57" s="72">
        <v>241</v>
      </c>
      <c r="H57" s="72">
        <v>435</v>
      </c>
      <c r="I57" s="72">
        <v>450</v>
      </c>
    </row>
    <row r="58" spans="1:9">
      <c r="A58" s="68">
        <v>2019</v>
      </c>
      <c r="B58" s="69" t="s">
        <v>220</v>
      </c>
      <c r="C58" s="69" t="s">
        <v>332</v>
      </c>
      <c r="D58" s="70" t="s">
        <v>333</v>
      </c>
      <c r="E58" s="71" t="s">
        <v>334</v>
      </c>
      <c r="F58" s="72">
        <v>63809</v>
      </c>
      <c r="G58" s="72">
        <v>300</v>
      </c>
      <c r="H58" s="72">
        <v>500</v>
      </c>
      <c r="I58" s="72">
        <v>450</v>
      </c>
    </row>
    <row r="59" spans="1:9">
      <c r="A59" s="68">
        <v>2019</v>
      </c>
      <c r="B59" s="69" t="s">
        <v>220</v>
      </c>
      <c r="C59" s="69" t="s">
        <v>824</v>
      </c>
      <c r="D59" s="70" t="s">
        <v>825</v>
      </c>
      <c r="E59" s="71" t="s">
        <v>826</v>
      </c>
      <c r="F59" s="72">
        <v>61843</v>
      </c>
      <c r="G59" s="72">
        <v>285</v>
      </c>
      <c r="H59" s="72">
        <v>790</v>
      </c>
      <c r="I59" s="72">
        <v>480</v>
      </c>
    </row>
    <row r="60" spans="1:9">
      <c r="A60" s="68">
        <v>2019</v>
      </c>
      <c r="B60" s="69" t="s">
        <v>220</v>
      </c>
      <c r="C60" s="69" t="s">
        <v>506</v>
      </c>
      <c r="D60" s="70" t="s">
        <v>507</v>
      </c>
      <c r="E60" s="71" t="s">
        <v>508</v>
      </c>
      <c r="F60" s="72">
        <v>61524</v>
      </c>
      <c r="G60" s="72">
        <v>340</v>
      </c>
      <c r="H60" s="72">
        <v>600</v>
      </c>
      <c r="I60" s="72">
        <v>500</v>
      </c>
    </row>
    <row r="61" spans="1:9">
      <c r="A61" s="68">
        <v>2019</v>
      </c>
      <c r="B61" s="69" t="s">
        <v>220</v>
      </c>
      <c r="C61" s="69" t="s">
        <v>413</v>
      </c>
      <c r="D61" s="70" t="s">
        <v>414</v>
      </c>
      <c r="E61" s="71" t="s">
        <v>415</v>
      </c>
      <c r="F61" s="72">
        <v>60295</v>
      </c>
      <c r="G61" s="72">
        <v>265</v>
      </c>
      <c r="H61" s="72">
        <v>448</v>
      </c>
      <c r="I61" s="72">
        <v>448</v>
      </c>
    </row>
    <row r="62" spans="1:9">
      <c r="A62" s="68">
        <v>2019</v>
      </c>
      <c r="B62" s="69" t="s">
        <v>220</v>
      </c>
      <c r="C62" s="69" t="s">
        <v>521</v>
      </c>
      <c r="D62" s="70" t="s">
        <v>522</v>
      </c>
      <c r="E62" s="71" t="s">
        <v>523</v>
      </c>
      <c r="F62" s="72">
        <v>59824</v>
      </c>
      <c r="G62" s="72">
        <v>228</v>
      </c>
      <c r="H62" s="72">
        <v>480</v>
      </c>
      <c r="I62" s="72">
        <v>480</v>
      </c>
    </row>
    <row r="63" spans="1:9">
      <c r="A63" s="68">
        <v>2019</v>
      </c>
      <c r="B63" s="69" t="s">
        <v>220</v>
      </c>
      <c r="C63" s="69" t="s">
        <v>311</v>
      </c>
      <c r="D63" s="70" t="s">
        <v>312</v>
      </c>
      <c r="E63" s="71" t="s">
        <v>313</v>
      </c>
      <c r="F63" s="72">
        <v>59030</v>
      </c>
      <c r="G63" s="72">
        <v>150</v>
      </c>
      <c r="H63" s="72">
        <v>330</v>
      </c>
      <c r="I63" s="72">
        <v>330</v>
      </c>
    </row>
    <row r="64" spans="1:9">
      <c r="A64" s="68">
        <v>2019</v>
      </c>
      <c r="B64" s="69" t="s">
        <v>220</v>
      </c>
      <c r="C64" s="69" t="s">
        <v>1403</v>
      </c>
      <c r="D64" s="70" t="s">
        <v>1404</v>
      </c>
      <c r="E64" s="71" t="s">
        <v>1405</v>
      </c>
      <c r="F64" s="72">
        <v>58979</v>
      </c>
      <c r="G64" s="72">
        <v>447</v>
      </c>
      <c r="H64" s="72">
        <v>843</v>
      </c>
      <c r="I64" s="72">
        <v>481</v>
      </c>
    </row>
    <row r="65" spans="1:9">
      <c r="A65" s="68">
        <v>2019</v>
      </c>
      <c r="B65" s="69" t="s">
        <v>220</v>
      </c>
      <c r="C65" s="69" t="s">
        <v>542</v>
      </c>
      <c r="D65" s="70" t="s">
        <v>543</v>
      </c>
      <c r="E65" s="71" t="s">
        <v>544</v>
      </c>
      <c r="F65" s="72">
        <v>57958</v>
      </c>
      <c r="G65" s="72">
        <v>292</v>
      </c>
      <c r="H65" s="72">
        <v>496</v>
      </c>
      <c r="I65" s="72">
        <v>475</v>
      </c>
    </row>
    <row r="66" spans="1:9">
      <c r="A66" s="68">
        <v>2019</v>
      </c>
      <c r="B66" s="69" t="s">
        <v>220</v>
      </c>
      <c r="C66" s="69" t="s">
        <v>452</v>
      </c>
      <c r="D66" s="70" t="s">
        <v>453</v>
      </c>
      <c r="E66" s="71" t="s">
        <v>454</v>
      </c>
      <c r="F66" s="72">
        <v>56601</v>
      </c>
      <c r="G66" s="72">
        <v>495</v>
      </c>
      <c r="H66" s="72">
        <v>595</v>
      </c>
      <c r="I66" s="72">
        <v>495</v>
      </c>
    </row>
    <row r="67" spans="1:9">
      <c r="A67" s="68">
        <v>2019</v>
      </c>
      <c r="B67" s="69" t="s">
        <v>220</v>
      </c>
      <c r="C67" s="69" t="s">
        <v>437</v>
      </c>
      <c r="D67" s="70" t="s">
        <v>438</v>
      </c>
      <c r="E67" s="71" t="s">
        <v>439</v>
      </c>
      <c r="F67" s="72">
        <v>56494</v>
      </c>
      <c r="G67" s="72">
        <v>310</v>
      </c>
      <c r="H67" s="72">
        <v>520</v>
      </c>
      <c r="I67" s="72">
        <v>490</v>
      </c>
    </row>
    <row r="68" spans="1:9">
      <c r="A68" s="68">
        <v>2019</v>
      </c>
      <c r="B68" s="69" t="s">
        <v>220</v>
      </c>
      <c r="C68" s="69" t="s">
        <v>344</v>
      </c>
      <c r="D68" s="70" t="s">
        <v>345</v>
      </c>
      <c r="E68" s="71" t="s">
        <v>346</v>
      </c>
      <c r="F68" s="72">
        <v>56236</v>
      </c>
      <c r="G68" s="72">
        <v>250</v>
      </c>
      <c r="H68" s="72">
        <v>440</v>
      </c>
      <c r="I68" s="72">
        <v>450</v>
      </c>
    </row>
    <row r="69" spans="1:9">
      <c r="A69" s="68">
        <v>2019</v>
      </c>
      <c r="B69" s="69" t="s">
        <v>220</v>
      </c>
      <c r="C69" s="69" t="s">
        <v>308</v>
      </c>
      <c r="D69" s="70" t="s">
        <v>309</v>
      </c>
      <c r="E69" s="71" t="s">
        <v>310</v>
      </c>
      <c r="F69" s="72">
        <v>55660</v>
      </c>
      <c r="G69" s="72">
        <v>240</v>
      </c>
      <c r="H69" s="72">
        <v>480</v>
      </c>
      <c r="I69" s="72">
        <v>400</v>
      </c>
    </row>
    <row r="70" spans="1:9">
      <c r="A70" s="68">
        <v>2019</v>
      </c>
      <c r="B70" s="69" t="s">
        <v>220</v>
      </c>
      <c r="C70" s="69" t="s">
        <v>698</v>
      </c>
      <c r="D70" s="70" t="s">
        <v>699</v>
      </c>
      <c r="E70" s="71" t="s">
        <v>700</v>
      </c>
      <c r="F70" s="72">
        <v>55574</v>
      </c>
      <c r="G70" s="72">
        <v>350</v>
      </c>
      <c r="H70" s="72">
        <v>550</v>
      </c>
      <c r="I70" s="72">
        <v>490</v>
      </c>
    </row>
    <row r="71" spans="1:9">
      <c r="A71" s="68">
        <v>2019</v>
      </c>
      <c r="B71" s="69" t="s">
        <v>220</v>
      </c>
      <c r="C71" s="69" t="s">
        <v>1184</v>
      </c>
      <c r="D71" s="70" t="s">
        <v>1185</v>
      </c>
      <c r="E71" s="71" t="s">
        <v>1186</v>
      </c>
      <c r="F71" s="72">
        <v>54489</v>
      </c>
      <c r="G71" s="72">
        <v>600</v>
      </c>
      <c r="H71" s="72">
        <v>875</v>
      </c>
      <c r="I71" s="72">
        <v>515</v>
      </c>
    </row>
    <row r="72" spans="1:9">
      <c r="A72" s="68">
        <v>2019</v>
      </c>
      <c r="B72" s="69" t="s">
        <v>220</v>
      </c>
      <c r="C72" s="69" t="s">
        <v>1052</v>
      </c>
      <c r="D72" s="70" t="s">
        <v>1053</v>
      </c>
      <c r="E72" s="71" t="s">
        <v>1054</v>
      </c>
      <c r="F72" s="72">
        <v>54209</v>
      </c>
      <c r="G72" s="72">
        <v>425</v>
      </c>
      <c r="H72" s="72">
        <v>620</v>
      </c>
      <c r="I72" s="72">
        <v>445</v>
      </c>
    </row>
    <row r="73" spans="1:9">
      <c r="A73" s="68">
        <v>2019</v>
      </c>
      <c r="B73" s="69" t="s">
        <v>220</v>
      </c>
      <c r="C73" s="69" t="s">
        <v>527</v>
      </c>
      <c r="D73" s="70" t="s">
        <v>528</v>
      </c>
      <c r="E73" s="71" t="s">
        <v>529</v>
      </c>
      <c r="F73" s="72">
        <v>53990</v>
      </c>
      <c r="G73" s="72">
        <v>300</v>
      </c>
      <c r="H73" s="72">
        <v>565</v>
      </c>
      <c r="I73" s="72">
        <v>485</v>
      </c>
    </row>
    <row r="74" spans="1:9">
      <c r="A74" s="68">
        <v>2019</v>
      </c>
      <c r="B74" s="69" t="s">
        <v>220</v>
      </c>
      <c r="C74" s="69" t="s">
        <v>1265</v>
      </c>
      <c r="D74" s="70" t="s">
        <v>1266</v>
      </c>
      <c r="E74" s="71" t="s">
        <v>1267</v>
      </c>
      <c r="F74" s="72">
        <v>52753</v>
      </c>
      <c r="G74" s="72">
        <v>250</v>
      </c>
      <c r="H74" s="72">
        <v>595</v>
      </c>
      <c r="I74" s="72">
        <v>460</v>
      </c>
    </row>
    <row r="75" spans="1:9">
      <c r="A75" s="68">
        <v>2019</v>
      </c>
      <c r="B75" s="69" t="s">
        <v>220</v>
      </c>
      <c r="C75" s="69" t="s">
        <v>911</v>
      </c>
      <c r="D75" s="70" t="s">
        <v>912</v>
      </c>
      <c r="E75" s="71" t="s">
        <v>913</v>
      </c>
      <c r="F75" s="72">
        <v>52543</v>
      </c>
      <c r="G75" s="72">
        <v>341</v>
      </c>
      <c r="H75" s="72">
        <v>550</v>
      </c>
      <c r="I75" s="72">
        <v>445</v>
      </c>
    </row>
    <row r="76" spans="1:9">
      <c r="A76" s="68">
        <v>2019</v>
      </c>
      <c r="B76" s="69" t="s">
        <v>220</v>
      </c>
      <c r="C76" s="69" t="s">
        <v>518</v>
      </c>
      <c r="D76" s="70" t="s">
        <v>519</v>
      </c>
      <c r="E76" s="71" t="s">
        <v>520</v>
      </c>
      <c r="F76" s="72">
        <v>52348</v>
      </c>
      <c r="G76" s="72">
        <v>310</v>
      </c>
      <c r="H76" s="72">
        <v>520</v>
      </c>
      <c r="I76" s="72">
        <v>490</v>
      </c>
    </row>
    <row r="77" spans="1:9">
      <c r="A77" s="68">
        <v>2019</v>
      </c>
      <c r="B77" s="69" t="s">
        <v>220</v>
      </c>
      <c r="C77" s="69" t="s">
        <v>275</v>
      </c>
      <c r="D77" s="70" t="s">
        <v>276</v>
      </c>
      <c r="E77" s="71" t="s">
        <v>277</v>
      </c>
      <c r="F77" s="72">
        <v>51868</v>
      </c>
      <c r="G77" s="72">
        <v>217</v>
      </c>
      <c r="H77" s="72">
        <v>471</v>
      </c>
      <c r="I77" s="72">
        <v>417</v>
      </c>
    </row>
    <row r="78" spans="1:9">
      <c r="A78" s="68">
        <v>2019</v>
      </c>
      <c r="B78" s="69" t="s">
        <v>220</v>
      </c>
      <c r="C78" s="69" t="s">
        <v>857</v>
      </c>
      <c r="D78" s="70" t="s">
        <v>858</v>
      </c>
      <c r="E78" s="71" t="s">
        <v>859</v>
      </c>
      <c r="F78" s="72">
        <v>51670</v>
      </c>
      <c r="G78" s="72">
        <v>281</v>
      </c>
      <c r="H78" s="72">
        <v>529</v>
      </c>
      <c r="I78" s="72">
        <v>438</v>
      </c>
    </row>
    <row r="79" spans="1:9">
      <c r="A79" s="68">
        <v>2019</v>
      </c>
      <c r="B79" s="69" t="s">
        <v>220</v>
      </c>
      <c r="C79" s="69" t="s">
        <v>602</v>
      </c>
      <c r="D79" s="70" t="s">
        <v>603</v>
      </c>
      <c r="E79" s="71" t="s">
        <v>604</v>
      </c>
      <c r="F79" s="72">
        <v>50758</v>
      </c>
      <c r="G79" s="72">
        <v>440</v>
      </c>
      <c r="H79" s="72">
        <v>570</v>
      </c>
      <c r="I79" s="72">
        <v>475</v>
      </c>
    </row>
    <row r="80" spans="1:9">
      <c r="A80" s="68">
        <v>2019</v>
      </c>
      <c r="B80" s="69" t="s">
        <v>220</v>
      </c>
      <c r="C80" s="69" t="s">
        <v>377</v>
      </c>
      <c r="D80" s="70" t="s">
        <v>378</v>
      </c>
      <c r="E80" s="71" t="s">
        <v>379</v>
      </c>
      <c r="F80" s="72">
        <v>50596</v>
      </c>
      <c r="G80" s="72">
        <v>260</v>
      </c>
      <c r="H80" s="72">
        <v>495</v>
      </c>
      <c r="I80" s="72">
        <v>439</v>
      </c>
    </row>
    <row r="81" spans="1:9">
      <c r="A81" s="68">
        <v>2019</v>
      </c>
      <c r="B81" s="69" t="s">
        <v>220</v>
      </c>
      <c r="C81" s="69" t="s">
        <v>515</v>
      </c>
      <c r="D81" s="70" t="s">
        <v>516</v>
      </c>
      <c r="E81" s="71" t="s">
        <v>517</v>
      </c>
      <c r="F81" s="72">
        <v>49829</v>
      </c>
      <c r="G81" s="72">
        <v>380</v>
      </c>
      <c r="H81" s="72">
        <v>650</v>
      </c>
      <c r="I81" s="72">
        <v>565</v>
      </c>
    </row>
    <row r="82" spans="1:9">
      <c r="A82" s="68">
        <v>2019</v>
      </c>
      <c r="B82" s="69" t="s">
        <v>220</v>
      </c>
      <c r="C82" s="69" t="s">
        <v>1097</v>
      </c>
      <c r="D82" s="70" t="s">
        <v>1098</v>
      </c>
      <c r="E82" s="71" t="s">
        <v>1099</v>
      </c>
      <c r="F82" s="72">
        <v>48792</v>
      </c>
      <c r="G82" s="72">
        <v>240</v>
      </c>
      <c r="H82" s="72">
        <v>480</v>
      </c>
      <c r="I82" s="72">
        <v>432</v>
      </c>
    </row>
    <row r="83" spans="1:9">
      <c r="A83" s="68">
        <v>2019</v>
      </c>
      <c r="B83" s="69" t="s">
        <v>220</v>
      </c>
      <c r="C83" s="69" t="s">
        <v>1379</v>
      </c>
      <c r="D83" s="70" t="s">
        <v>1380</v>
      </c>
      <c r="E83" s="71" t="s">
        <v>1381</v>
      </c>
      <c r="F83" s="72">
        <v>48733</v>
      </c>
      <c r="G83" s="72">
        <v>350</v>
      </c>
      <c r="H83" s="72">
        <v>670</v>
      </c>
      <c r="I83" s="72">
        <v>480</v>
      </c>
    </row>
    <row r="84" spans="1:9">
      <c r="A84" s="68">
        <v>2019</v>
      </c>
      <c r="B84" s="69" t="s">
        <v>220</v>
      </c>
      <c r="C84" s="69" t="s">
        <v>971</v>
      </c>
      <c r="D84" s="70" t="s">
        <v>972</v>
      </c>
      <c r="E84" s="71" t="s">
        <v>973</v>
      </c>
      <c r="F84" s="72">
        <v>48665</v>
      </c>
      <c r="G84" s="72">
        <v>192</v>
      </c>
      <c r="H84" s="72">
        <v>423</v>
      </c>
      <c r="I84" s="72">
        <v>403</v>
      </c>
    </row>
    <row r="85" spans="1:9">
      <c r="A85" s="68">
        <v>2019</v>
      </c>
      <c r="B85" s="69" t="s">
        <v>220</v>
      </c>
      <c r="C85" s="69" t="s">
        <v>665</v>
      </c>
      <c r="D85" s="70" t="s">
        <v>666</v>
      </c>
      <c r="E85" s="71" t="s">
        <v>667</v>
      </c>
      <c r="F85" s="72">
        <v>48269</v>
      </c>
      <c r="G85" s="72">
        <v>290</v>
      </c>
      <c r="H85" s="72">
        <v>695</v>
      </c>
      <c r="I85" s="72">
        <v>490</v>
      </c>
    </row>
    <row r="86" spans="1:9">
      <c r="A86" s="68">
        <v>2019</v>
      </c>
      <c r="B86" s="69" t="s">
        <v>220</v>
      </c>
      <c r="C86" s="69" t="s">
        <v>737</v>
      </c>
      <c r="D86" s="70" t="s">
        <v>738</v>
      </c>
      <c r="E86" s="71" t="s">
        <v>739</v>
      </c>
      <c r="F86" s="72">
        <v>48207</v>
      </c>
      <c r="G86" s="72">
        <v>217</v>
      </c>
      <c r="H86" s="72">
        <v>429</v>
      </c>
      <c r="I86" s="72">
        <v>417</v>
      </c>
    </row>
    <row r="87" spans="1:9">
      <c r="A87" s="68">
        <v>2019</v>
      </c>
      <c r="B87" s="69" t="s">
        <v>220</v>
      </c>
      <c r="C87" s="69" t="s">
        <v>1364</v>
      </c>
      <c r="D87" s="70" t="s">
        <v>1365</v>
      </c>
      <c r="E87" s="71" t="s">
        <v>1366</v>
      </c>
      <c r="F87" s="72">
        <v>47499</v>
      </c>
      <c r="G87" s="72">
        <v>240</v>
      </c>
      <c r="H87" s="72">
        <v>475</v>
      </c>
      <c r="I87" s="72">
        <v>430</v>
      </c>
    </row>
    <row r="88" spans="1:9">
      <c r="A88" s="68">
        <v>2019</v>
      </c>
      <c r="B88" s="69" t="s">
        <v>220</v>
      </c>
      <c r="C88" s="69" t="s">
        <v>671</v>
      </c>
      <c r="D88" s="70" t="s">
        <v>672</v>
      </c>
      <c r="E88" s="71" t="s">
        <v>673</v>
      </c>
      <c r="F88" s="72">
        <v>47352</v>
      </c>
      <c r="G88" s="72">
        <v>380</v>
      </c>
      <c r="H88" s="72">
        <v>640</v>
      </c>
      <c r="I88" s="72">
        <v>490</v>
      </c>
    </row>
    <row r="89" spans="1:9">
      <c r="A89" s="68">
        <v>2019</v>
      </c>
      <c r="B89" s="69" t="s">
        <v>220</v>
      </c>
      <c r="C89" s="69" t="s">
        <v>431</v>
      </c>
      <c r="D89" s="70" t="s">
        <v>432</v>
      </c>
      <c r="E89" s="71" t="s">
        <v>433</v>
      </c>
      <c r="F89" s="72">
        <v>46969</v>
      </c>
      <c r="G89" s="72">
        <v>437</v>
      </c>
      <c r="H89" s="72">
        <v>695</v>
      </c>
      <c r="I89" s="72">
        <v>495</v>
      </c>
    </row>
    <row r="90" spans="1:9">
      <c r="A90" s="68">
        <v>2019</v>
      </c>
      <c r="B90" s="69" t="s">
        <v>220</v>
      </c>
      <c r="C90" s="69" t="s">
        <v>785</v>
      </c>
      <c r="D90" s="70" t="s">
        <v>786</v>
      </c>
      <c r="E90" s="71" t="s">
        <v>787</v>
      </c>
      <c r="F90" s="72">
        <v>46659</v>
      </c>
      <c r="G90" s="72">
        <v>234</v>
      </c>
      <c r="H90" s="72">
        <v>495</v>
      </c>
      <c r="I90" s="72">
        <v>435</v>
      </c>
    </row>
    <row r="91" spans="1:9">
      <c r="A91" s="68">
        <v>2019</v>
      </c>
      <c r="B91" s="69" t="s">
        <v>220</v>
      </c>
      <c r="C91" s="69" t="s">
        <v>1397</v>
      </c>
      <c r="D91" s="70" t="s">
        <v>1398</v>
      </c>
      <c r="E91" s="71" t="s">
        <v>1399</v>
      </c>
      <c r="F91" s="72">
        <v>46365</v>
      </c>
      <c r="G91" s="72">
        <v>740</v>
      </c>
      <c r="H91" s="72">
        <v>880</v>
      </c>
      <c r="I91" s="72">
        <v>490</v>
      </c>
    </row>
    <row r="92" spans="1:9">
      <c r="A92" s="68">
        <v>2019</v>
      </c>
      <c r="B92" s="69" t="s">
        <v>220</v>
      </c>
      <c r="C92" s="69" t="s">
        <v>440</v>
      </c>
      <c r="D92" s="70" t="s">
        <v>441</v>
      </c>
      <c r="E92" s="71" t="s">
        <v>442</v>
      </c>
      <c r="F92" s="72">
        <v>46330</v>
      </c>
      <c r="G92" s="72">
        <v>325</v>
      </c>
      <c r="H92" s="72">
        <v>510</v>
      </c>
      <c r="I92" s="72">
        <v>485</v>
      </c>
    </row>
    <row r="93" spans="1:9">
      <c r="A93" s="68">
        <v>2019</v>
      </c>
      <c r="B93" s="69" t="s">
        <v>220</v>
      </c>
      <c r="C93" s="69" t="s">
        <v>992</v>
      </c>
      <c r="D93" s="70" t="s">
        <v>993</v>
      </c>
      <c r="E93" s="71" t="s">
        <v>994</v>
      </c>
      <c r="F93" s="72">
        <v>45356</v>
      </c>
      <c r="G93" s="72">
        <v>224</v>
      </c>
      <c r="H93" s="72">
        <v>445</v>
      </c>
      <c r="I93" s="72">
        <v>425</v>
      </c>
    </row>
    <row r="94" spans="1:9">
      <c r="A94" s="68">
        <v>2019</v>
      </c>
      <c r="B94" s="69" t="s">
        <v>220</v>
      </c>
      <c r="C94" s="69" t="s">
        <v>509</v>
      </c>
      <c r="D94" s="70" t="s">
        <v>510</v>
      </c>
      <c r="E94" s="71" t="s">
        <v>511</v>
      </c>
      <c r="F94" s="72">
        <v>44297</v>
      </c>
      <c r="G94" s="72">
        <v>200</v>
      </c>
      <c r="H94" s="72">
        <v>600</v>
      </c>
      <c r="I94" s="72">
        <v>460</v>
      </c>
    </row>
    <row r="95" spans="1:9">
      <c r="A95" s="68">
        <v>2019</v>
      </c>
      <c r="B95" s="69" t="s">
        <v>220</v>
      </c>
      <c r="C95" s="69" t="s">
        <v>299</v>
      </c>
      <c r="D95" s="70" t="s">
        <v>300</v>
      </c>
      <c r="E95" s="71" t="s">
        <v>301</v>
      </c>
      <c r="F95" s="72">
        <v>44106</v>
      </c>
      <c r="G95" s="72">
        <v>210</v>
      </c>
      <c r="H95" s="72">
        <v>520</v>
      </c>
      <c r="I95" s="72">
        <v>420</v>
      </c>
    </row>
    <row r="96" spans="1:9">
      <c r="A96" s="68">
        <v>2019</v>
      </c>
      <c r="B96" s="69" t="s">
        <v>220</v>
      </c>
      <c r="C96" s="69" t="s">
        <v>338</v>
      </c>
      <c r="D96" s="70" t="s">
        <v>339</v>
      </c>
      <c r="E96" s="71" t="s">
        <v>340</v>
      </c>
      <c r="F96" s="72">
        <v>43556</v>
      </c>
      <c r="G96" s="72">
        <v>243</v>
      </c>
      <c r="H96" s="72">
        <v>440</v>
      </c>
      <c r="I96" s="72">
        <v>444</v>
      </c>
    </row>
    <row r="97" spans="1:9">
      <c r="A97" s="68">
        <v>2019</v>
      </c>
      <c r="B97" s="69" t="s">
        <v>220</v>
      </c>
      <c r="C97" s="69" t="s">
        <v>566</v>
      </c>
      <c r="D97" s="70" t="s">
        <v>567</v>
      </c>
      <c r="E97" s="71" t="s">
        <v>568</v>
      </c>
      <c r="F97" s="72">
        <v>43231</v>
      </c>
      <c r="G97" s="72">
        <v>240</v>
      </c>
      <c r="H97" s="72">
        <v>420</v>
      </c>
      <c r="I97" s="72">
        <v>420</v>
      </c>
    </row>
    <row r="98" spans="1:9">
      <c r="A98" s="68">
        <v>2019</v>
      </c>
      <c r="B98" s="69" t="s">
        <v>220</v>
      </c>
      <c r="C98" s="69" t="s">
        <v>1391</v>
      </c>
      <c r="D98" s="70" t="s">
        <v>1392</v>
      </c>
      <c r="E98" s="71" t="s">
        <v>1393</v>
      </c>
      <c r="F98" s="72">
        <v>43016</v>
      </c>
      <c r="G98" s="72">
        <v>440</v>
      </c>
      <c r="H98" s="72">
        <v>690</v>
      </c>
      <c r="I98" s="72">
        <v>470</v>
      </c>
    </row>
    <row r="99" spans="1:9">
      <c r="A99" s="68">
        <v>2019</v>
      </c>
      <c r="B99" s="69" t="s">
        <v>220</v>
      </c>
      <c r="C99" s="69" t="s">
        <v>731</v>
      </c>
      <c r="D99" s="70" t="s">
        <v>732</v>
      </c>
      <c r="E99" s="71" t="s">
        <v>733</v>
      </c>
      <c r="F99" s="72">
        <v>42631</v>
      </c>
      <c r="G99" s="72">
        <v>263</v>
      </c>
      <c r="H99" s="72">
        <v>466</v>
      </c>
      <c r="I99" s="72">
        <v>418</v>
      </c>
    </row>
    <row r="100" spans="1:9">
      <c r="A100" s="68">
        <v>2019</v>
      </c>
      <c r="B100" s="69" t="s">
        <v>220</v>
      </c>
      <c r="C100" s="69" t="s">
        <v>362</v>
      </c>
      <c r="D100" s="70" t="s">
        <v>363</v>
      </c>
      <c r="E100" s="71" t="s">
        <v>364</v>
      </c>
      <c r="F100" s="72">
        <v>42429</v>
      </c>
      <c r="G100" s="72">
        <v>240</v>
      </c>
      <c r="H100" s="72">
        <v>450</v>
      </c>
      <c r="I100" s="72">
        <v>410</v>
      </c>
    </row>
    <row r="101" spans="1:9">
      <c r="A101" s="68">
        <v>2019</v>
      </c>
      <c r="B101" s="69" t="s">
        <v>220</v>
      </c>
      <c r="C101" s="69" t="s">
        <v>575</v>
      </c>
      <c r="D101" s="70" t="s">
        <v>576</v>
      </c>
      <c r="E101" s="71" t="s">
        <v>577</v>
      </c>
      <c r="F101" s="72">
        <v>41932</v>
      </c>
      <c r="G101" s="72">
        <v>320</v>
      </c>
      <c r="H101" s="72">
        <v>500</v>
      </c>
      <c r="I101" s="72">
        <v>431</v>
      </c>
    </row>
    <row r="102" spans="1:9">
      <c r="A102" s="68">
        <v>2019</v>
      </c>
      <c r="B102" s="69" t="s">
        <v>220</v>
      </c>
      <c r="C102" s="69" t="s">
        <v>701</v>
      </c>
      <c r="D102" s="70" t="s">
        <v>702</v>
      </c>
      <c r="E102" s="71" t="s">
        <v>703</v>
      </c>
      <c r="F102" s="72">
        <v>41459</v>
      </c>
      <c r="G102" s="72">
        <v>260</v>
      </c>
      <c r="H102" s="72">
        <v>790</v>
      </c>
      <c r="I102" s="72">
        <v>515</v>
      </c>
    </row>
    <row r="103" spans="1:9">
      <c r="A103" s="68">
        <v>2019</v>
      </c>
      <c r="B103" s="69" t="s">
        <v>220</v>
      </c>
      <c r="C103" s="69" t="s">
        <v>674</v>
      </c>
      <c r="D103" s="70" t="s">
        <v>675</v>
      </c>
      <c r="E103" s="71" t="s">
        <v>676</v>
      </c>
      <c r="F103" s="72">
        <v>41305</v>
      </c>
      <c r="G103" s="72">
        <v>300</v>
      </c>
      <c r="H103" s="72">
        <v>530</v>
      </c>
      <c r="I103" s="72">
        <v>470</v>
      </c>
    </row>
    <row r="104" spans="1:9">
      <c r="A104" s="68">
        <v>2019</v>
      </c>
      <c r="B104" s="69" t="s">
        <v>220</v>
      </c>
      <c r="C104" s="69" t="s">
        <v>317</v>
      </c>
      <c r="D104" s="70" t="s">
        <v>318</v>
      </c>
      <c r="E104" s="71" t="s">
        <v>319</v>
      </c>
      <c r="F104" s="72">
        <v>40703</v>
      </c>
      <c r="G104" s="72">
        <v>250</v>
      </c>
      <c r="H104" s="72">
        <v>250</v>
      </c>
      <c r="I104" s="72">
        <v>250</v>
      </c>
    </row>
    <row r="105" spans="1:9">
      <c r="A105" s="68">
        <v>2019</v>
      </c>
      <c r="B105" s="69" t="s">
        <v>220</v>
      </c>
      <c r="C105" s="69" t="s">
        <v>1079</v>
      </c>
      <c r="D105" s="70" t="s">
        <v>1080</v>
      </c>
      <c r="E105" s="71" t="s">
        <v>1081</v>
      </c>
      <c r="F105" s="72">
        <v>40618</v>
      </c>
      <c r="G105" s="72">
        <v>253</v>
      </c>
      <c r="H105" s="72">
        <v>480</v>
      </c>
      <c r="I105" s="72">
        <v>435</v>
      </c>
    </row>
    <row r="106" spans="1:9">
      <c r="A106" s="68">
        <v>2019</v>
      </c>
      <c r="B106" s="69" t="s">
        <v>220</v>
      </c>
      <c r="C106" s="69" t="s">
        <v>578</v>
      </c>
      <c r="D106" s="70" t="s">
        <v>579</v>
      </c>
      <c r="E106" s="71" t="s">
        <v>580</v>
      </c>
      <c r="F106" s="72">
        <v>40053</v>
      </c>
      <c r="G106" s="72">
        <v>220</v>
      </c>
      <c r="H106" s="72">
        <v>429</v>
      </c>
      <c r="I106" s="72">
        <v>417</v>
      </c>
    </row>
    <row r="107" spans="1:9">
      <c r="A107" s="68">
        <v>2019</v>
      </c>
      <c r="B107" s="69" t="s">
        <v>220</v>
      </c>
      <c r="C107" s="69" t="s">
        <v>1007</v>
      </c>
      <c r="D107" s="70" t="s">
        <v>1008</v>
      </c>
      <c r="E107" s="71" t="s">
        <v>1009</v>
      </c>
      <c r="F107" s="72">
        <v>39836</v>
      </c>
      <c r="G107" s="72">
        <v>273</v>
      </c>
      <c r="H107" s="72">
        <v>490</v>
      </c>
      <c r="I107" s="72">
        <v>431</v>
      </c>
    </row>
    <row r="108" spans="1:9">
      <c r="A108" s="68">
        <v>2019</v>
      </c>
      <c r="B108" s="69" t="s">
        <v>220</v>
      </c>
      <c r="C108" s="69" t="s">
        <v>725</v>
      </c>
      <c r="D108" s="70" t="s">
        <v>726</v>
      </c>
      <c r="E108" s="71" t="s">
        <v>727</v>
      </c>
      <c r="F108" s="72">
        <v>39327</v>
      </c>
      <c r="G108" s="72">
        <v>223</v>
      </c>
      <c r="H108" s="72">
        <v>443</v>
      </c>
      <c r="I108" s="72">
        <v>418</v>
      </c>
    </row>
    <row r="109" spans="1:9">
      <c r="A109" s="68">
        <v>2019</v>
      </c>
      <c r="B109" s="69" t="s">
        <v>220</v>
      </c>
      <c r="C109" s="69" t="s">
        <v>314</v>
      </c>
      <c r="D109" s="70" t="s">
        <v>315</v>
      </c>
      <c r="E109" s="71" t="s">
        <v>316</v>
      </c>
      <c r="F109" s="72">
        <v>38919</v>
      </c>
      <c r="G109" s="72">
        <v>230</v>
      </c>
      <c r="H109" s="72">
        <v>480</v>
      </c>
      <c r="I109" s="72">
        <v>435</v>
      </c>
    </row>
    <row r="110" spans="1:9">
      <c r="A110" s="68">
        <v>2019</v>
      </c>
      <c r="B110" s="69" t="s">
        <v>220</v>
      </c>
      <c r="C110" s="69" t="s">
        <v>455</v>
      </c>
      <c r="D110" s="70" t="s">
        <v>456</v>
      </c>
      <c r="E110" s="71" t="s">
        <v>457</v>
      </c>
      <c r="F110" s="72">
        <v>38664</v>
      </c>
      <c r="G110" s="72">
        <v>437</v>
      </c>
      <c r="H110" s="72">
        <v>575</v>
      </c>
      <c r="I110" s="72">
        <v>495</v>
      </c>
    </row>
    <row r="111" spans="1:9">
      <c r="A111" s="68">
        <v>2019</v>
      </c>
      <c r="B111" s="69" t="s">
        <v>220</v>
      </c>
      <c r="C111" s="69" t="s">
        <v>689</v>
      </c>
      <c r="D111" s="70" t="s">
        <v>690</v>
      </c>
      <c r="E111" s="71" t="s">
        <v>691</v>
      </c>
      <c r="F111" s="72">
        <v>38478</v>
      </c>
      <c r="G111" s="72">
        <v>270</v>
      </c>
      <c r="H111" s="72">
        <v>600</v>
      </c>
      <c r="I111" s="72">
        <v>450</v>
      </c>
    </row>
    <row r="112" spans="1:9">
      <c r="A112" s="68">
        <v>2019</v>
      </c>
      <c r="B112" s="69" t="s">
        <v>220</v>
      </c>
      <c r="C112" s="69" t="s">
        <v>821</v>
      </c>
      <c r="D112" s="70" t="s">
        <v>822</v>
      </c>
      <c r="E112" s="71" t="s">
        <v>823</v>
      </c>
      <c r="F112" s="72">
        <v>37908</v>
      </c>
      <c r="G112" s="72">
        <v>400</v>
      </c>
      <c r="H112" s="72">
        <v>825</v>
      </c>
      <c r="I112" s="72">
        <v>500</v>
      </c>
    </row>
    <row r="113" spans="1:9">
      <c r="A113" s="68">
        <v>2019</v>
      </c>
      <c r="B113" s="69" t="s">
        <v>220</v>
      </c>
      <c r="C113" s="69" t="s">
        <v>845</v>
      </c>
      <c r="D113" s="70" t="s">
        <v>846</v>
      </c>
      <c r="E113" s="71" t="s">
        <v>847</v>
      </c>
      <c r="F113" s="72">
        <v>37793</v>
      </c>
      <c r="G113" s="72">
        <v>590</v>
      </c>
      <c r="H113" s="72">
        <v>580</v>
      </c>
      <c r="I113" s="72">
        <v>455</v>
      </c>
    </row>
    <row r="114" spans="1:9">
      <c r="A114" s="68">
        <v>2019</v>
      </c>
      <c r="B114" s="69" t="s">
        <v>220</v>
      </c>
      <c r="C114" s="69" t="s">
        <v>392</v>
      </c>
      <c r="D114" s="70" t="s">
        <v>393</v>
      </c>
      <c r="E114" s="71" t="s">
        <v>394</v>
      </c>
      <c r="F114" s="72">
        <v>37425</v>
      </c>
      <c r="G114" s="72">
        <v>300</v>
      </c>
      <c r="H114" s="72">
        <v>765</v>
      </c>
      <c r="I114" s="72">
        <v>490</v>
      </c>
    </row>
    <row r="115" spans="1:9">
      <c r="A115" s="68">
        <v>2019</v>
      </c>
      <c r="B115" s="69" t="s">
        <v>220</v>
      </c>
      <c r="C115" s="69" t="s">
        <v>947</v>
      </c>
      <c r="D115" s="70" t="s">
        <v>948</v>
      </c>
      <c r="E115" s="71" t="s">
        <v>949</v>
      </c>
      <c r="F115" s="72">
        <v>37149</v>
      </c>
      <c r="G115" s="72">
        <v>308</v>
      </c>
      <c r="H115" s="72">
        <v>480</v>
      </c>
      <c r="I115" s="72">
        <v>427</v>
      </c>
    </row>
    <row r="116" spans="1:9">
      <c r="A116" s="68">
        <v>2019</v>
      </c>
      <c r="B116" s="69" t="s">
        <v>220</v>
      </c>
      <c r="C116" s="69" t="s">
        <v>914</v>
      </c>
      <c r="D116" s="70" t="s">
        <v>915</v>
      </c>
      <c r="E116" s="71" t="s">
        <v>916</v>
      </c>
      <c r="F116" s="72">
        <v>36768</v>
      </c>
      <c r="G116" s="72">
        <v>235</v>
      </c>
      <c r="H116" s="72">
        <v>435</v>
      </c>
      <c r="I116" s="72">
        <v>425</v>
      </c>
    </row>
    <row r="117" spans="1:9">
      <c r="A117" s="68">
        <v>2019</v>
      </c>
      <c r="B117" s="69" t="s">
        <v>220</v>
      </c>
      <c r="C117" s="69" t="s">
        <v>530</v>
      </c>
      <c r="D117" s="70" t="s">
        <v>531</v>
      </c>
      <c r="E117" s="71" t="s">
        <v>532</v>
      </c>
      <c r="F117" s="72">
        <v>36312</v>
      </c>
      <c r="G117" s="72">
        <v>250</v>
      </c>
      <c r="H117" s="72">
        <v>495</v>
      </c>
      <c r="I117" s="72">
        <v>460</v>
      </c>
    </row>
    <row r="118" spans="1:9">
      <c r="A118" s="68">
        <v>2019</v>
      </c>
      <c r="B118" s="69" t="s">
        <v>220</v>
      </c>
      <c r="C118" s="69" t="s">
        <v>782</v>
      </c>
      <c r="D118" s="70" t="s">
        <v>783</v>
      </c>
      <c r="E118" s="71" t="s">
        <v>784</v>
      </c>
      <c r="F118" s="72">
        <v>36283</v>
      </c>
      <c r="G118" s="72">
        <v>250</v>
      </c>
      <c r="H118" s="72">
        <v>550</v>
      </c>
      <c r="I118" s="72">
        <v>450</v>
      </c>
    </row>
    <row r="119" spans="1:9">
      <c r="A119" s="68">
        <v>2019</v>
      </c>
      <c r="B119" s="69" t="s">
        <v>220</v>
      </c>
      <c r="C119" s="69" t="s">
        <v>842</v>
      </c>
      <c r="D119" s="70" t="s">
        <v>843</v>
      </c>
      <c r="E119" s="71" t="s">
        <v>844</v>
      </c>
      <c r="F119" s="72">
        <v>36023</v>
      </c>
      <c r="G119" s="72">
        <v>251</v>
      </c>
      <c r="H119" s="72">
        <v>443</v>
      </c>
      <c r="I119" s="72">
        <v>450</v>
      </c>
    </row>
    <row r="120" spans="1:9">
      <c r="A120" s="68">
        <v>2019</v>
      </c>
      <c r="B120" s="69" t="s">
        <v>220</v>
      </c>
      <c r="C120" s="69" t="s">
        <v>410</v>
      </c>
      <c r="D120" s="70" t="s">
        <v>411</v>
      </c>
      <c r="E120" s="71" t="s">
        <v>412</v>
      </c>
      <c r="F120" s="72">
        <v>35996</v>
      </c>
      <c r="G120" s="72">
        <v>300</v>
      </c>
      <c r="H120" s="72">
        <v>690</v>
      </c>
      <c r="I120" s="72">
        <v>470</v>
      </c>
    </row>
    <row r="121" spans="1:9">
      <c r="A121" s="68">
        <v>2019</v>
      </c>
      <c r="B121" s="69" t="s">
        <v>220</v>
      </c>
      <c r="C121" s="69" t="s">
        <v>1118</v>
      </c>
      <c r="D121" s="70" t="s">
        <v>1119</v>
      </c>
      <c r="E121" s="71" t="s">
        <v>1120</v>
      </c>
      <c r="F121" s="72">
        <v>35666</v>
      </c>
      <c r="G121" s="72">
        <v>245</v>
      </c>
      <c r="H121" s="72">
        <v>590</v>
      </c>
      <c r="I121" s="72">
        <v>460</v>
      </c>
    </row>
    <row r="122" spans="1:9">
      <c r="A122" s="68">
        <v>2019</v>
      </c>
      <c r="B122" s="69" t="s">
        <v>220</v>
      </c>
      <c r="C122" s="69" t="s">
        <v>1076</v>
      </c>
      <c r="D122" s="70" t="s">
        <v>1077</v>
      </c>
      <c r="E122" s="71" t="s">
        <v>1078</v>
      </c>
      <c r="F122" s="72">
        <v>34887</v>
      </c>
      <c r="G122" s="72">
        <v>223</v>
      </c>
      <c r="H122" s="72">
        <v>443</v>
      </c>
      <c r="I122" s="72">
        <v>418</v>
      </c>
    </row>
    <row r="123" spans="1:9">
      <c r="A123" s="68">
        <v>2019</v>
      </c>
      <c r="B123" s="69" t="s">
        <v>220</v>
      </c>
      <c r="C123" s="69" t="s">
        <v>656</v>
      </c>
      <c r="D123" s="70" t="s">
        <v>657</v>
      </c>
      <c r="E123" s="71" t="s">
        <v>658</v>
      </c>
      <c r="F123" s="72">
        <v>34820</v>
      </c>
      <c r="G123" s="72">
        <v>295</v>
      </c>
      <c r="H123" s="72">
        <v>600</v>
      </c>
      <c r="I123" s="72">
        <v>465</v>
      </c>
    </row>
    <row r="124" spans="1:9">
      <c r="A124" s="68">
        <v>2019</v>
      </c>
      <c r="B124" s="69" t="s">
        <v>220</v>
      </c>
      <c r="C124" s="69" t="s">
        <v>812</v>
      </c>
      <c r="D124" s="70" t="s">
        <v>813</v>
      </c>
      <c r="E124" s="71" t="s">
        <v>814</v>
      </c>
      <c r="F124" s="72">
        <v>34725</v>
      </c>
      <c r="G124" s="72">
        <v>500</v>
      </c>
      <c r="H124" s="72">
        <v>825</v>
      </c>
      <c r="I124" s="72">
        <v>480</v>
      </c>
    </row>
    <row r="125" spans="1:9">
      <c r="A125" s="68">
        <v>2019</v>
      </c>
      <c r="B125" s="69" t="s">
        <v>220</v>
      </c>
      <c r="C125" s="69" t="s">
        <v>359</v>
      </c>
      <c r="D125" s="70" t="s">
        <v>360</v>
      </c>
      <c r="E125" s="71" t="s">
        <v>361</v>
      </c>
      <c r="F125" s="72">
        <v>34602</v>
      </c>
      <c r="G125" s="72">
        <v>290</v>
      </c>
      <c r="H125" s="72">
        <v>440</v>
      </c>
      <c r="I125" s="72">
        <v>440</v>
      </c>
    </row>
    <row r="126" spans="1:9">
      <c r="A126" s="68">
        <v>2019</v>
      </c>
      <c r="B126" s="69" t="s">
        <v>220</v>
      </c>
      <c r="C126" s="69" t="s">
        <v>899</v>
      </c>
      <c r="D126" s="70" t="s">
        <v>900</v>
      </c>
      <c r="E126" s="71" t="s">
        <v>901</v>
      </c>
      <c r="F126" s="72">
        <v>34118</v>
      </c>
      <c r="G126" s="72">
        <v>388</v>
      </c>
      <c r="H126" s="72">
        <v>638</v>
      </c>
      <c r="I126" s="72">
        <v>450</v>
      </c>
    </row>
    <row r="127" spans="1:9">
      <c r="A127" s="68">
        <v>2019</v>
      </c>
      <c r="B127" s="69" t="s">
        <v>220</v>
      </c>
      <c r="C127" s="69" t="s">
        <v>260</v>
      </c>
      <c r="D127" s="70" t="s">
        <v>261</v>
      </c>
      <c r="E127" s="71" t="s">
        <v>262</v>
      </c>
      <c r="F127" s="72">
        <v>34054</v>
      </c>
      <c r="G127" s="72">
        <v>258</v>
      </c>
      <c r="H127" s="72">
        <v>498</v>
      </c>
      <c r="I127" s="72">
        <v>420</v>
      </c>
    </row>
    <row r="128" spans="1:9">
      <c r="A128" s="68">
        <v>2019</v>
      </c>
      <c r="B128" s="69" t="s">
        <v>220</v>
      </c>
      <c r="C128" s="69" t="s">
        <v>1247</v>
      </c>
      <c r="D128" s="70" t="s">
        <v>1248</v>
      </c>
      <c r="E128" s="71" t="s">
        <v>1249</v>
      </c>
      <c r="F128" s="72">
        <v>34054</v>
      </c>
      <c r="G128" s="72">
        <v>350</v>
      </c>
      <c r="H128" s="72">
        <v>680</v>
      </c>
      <c r="I128" s="72">
        <v>480</v>
      </c>
    </row>
    <row r="129" spans="1:9">
      <c r="A129" s="68">
        <v>2019</v>
      </c>
      <c r="B129" s="69" t="s">
        <v>220</v>
      </c>
      <c r="C129" s="69" t="s">
        <v>257</v>
      </c>
      <c r="D129" s="70" t="s">
        <v>258</v>
      </c>
      <c r="E129" s="71" t="s">
        <v>259</v>
      </c>
      <c r="F129" s="72">
        <v>33886</v>
      </c>
      <c r="G129" s="72">
        <v>223</v>
      </c>
      <c r="H129" s="72">
        <v>443</v>
      </c>
      <c r="I129" s="72">
        <v>418</v>
      </c>
    </row>
    <row r="130" spans="1:9">
      <c r="A130" s="68">
        <v>2019</v>
      </c>
      <c r="B130" s="69" t="s">
        <v>220</v>
      </c>
      <c r="C130" s="69" t="s">
        <v>341</v>
      </c>
      <c r="D130" s="70" t="s">
        <v>342</v>
      </c>
      <c r="E130" s="71" t="s">
        <v>343</v>
      </c>
      <c r="F130" s="72">
        <v>33066</v>
      </c>
      <c r="G130" s="72">
        <v>275</v>
      </c>
      <c r="H130" s="72">
        <v>590</v>
      </c>
      <c r="I130" s="72">
        <v>450</v>
      </c>
    </row>
    <row r="131" spans="1:9">
      <c r="A131" s="68">
        <v>2019</v>
      </c>
      <c r="B131" s="69" t="s">
        <v>220</v>
      </c>
      <c r="C131" s="69" t="s">
        <v>473</v>
      </c>
      <c r="D131" s="70" t="s">
        <v>474</v>
      </c>
      <c r="E131" s="71" t="s">
        <v>475</v>
      </c>
      <c r="F131" s="72">
        <v>32605</v>
      </c>
      <c r="G131" s="72">
        <v>380</v>
      </c>
      <c r="H131" s="72">
        <v>690</v>
      </c>
      <c r="I131" s="72">
        <v>513</v>
      </c>
    </row>
    <row r="132" spans="1:9">
      <c r="A132" s="68">
        <v>2019</v>
      </c>
      <c r="B132" s="69" t="s">
        <v>220</v>
      </c>
      <c r="C132" s="69" t="s">
        <v>1142</v>
      </c>
      <c r="D132" s="70" t="s">
        <v>1143</v>
      </c>
      <c r="E132" s="71" t="s">
        <v>1144</v>
      </c>
      <c r="F132" s="72">
        <v>31961</v>
      </c>
      <c r="G132" s="72">
        <v>250</v>
      </c>
      <c r="H132" s="72">
        <v>423</v>
      </c>
      <c r="I132" s="72">
        <v>415</v>
      </c>
    </row>
    <row r="133" spans="1:9">
      <c r="A133" s="68">
        <v>2019</v>
      </c>
      <c r="B133" s="69" t="s">
        <v>220</v>
      </c>
      <c r="C133" s="69" t="s">
        <v>830</v>
      </c>
      <c r="D133" s="70" t="s">
        <v>831</v>
      </c>
      <c r="E133" s="71" t="s">
        <v>832</v>
      </c>
      <c r="F133" s="72">
        <v>31492</v>
      </c>
      <c r="G133" s="72">
        <v>400</v>
      </c>
      <c r="H133" s="72">
        <v>825</v>
      </c>
      <c r="I133" s="72">
        <v>490</v>
      </c>
    </row>
    <row r="134" spans="1:9">
      <c r="A134" s="68">
        <v>2019</v>
      </c>
      <c r="B134" s="69" t="s">
        <v>220</v>
      </c>
      <c r="C134" s="69" t="s">
        <v>1319</v>
      </c>
      <c r="D134" s="70" t="s">
        <v>1320</v>
      </c>
      <c r="E134" s="71" t="s">
        <v>1321</v>
      </c>
      <c r="F134" s="72">
        <v>31067</v>
      </c>
      <c r="G134" s="72">
        <v>217</v>
      </c>
      <c r="H134" s="72">
        <v>460</v>
      </c>
      <c r="I134" s="72">
        <v>420</v>
      </c>
    </row>
    <row r="135" spans="1:9">
      <c r="A135" s="68">
        <v>2019</v>
      </c>
      <c r="B135" s="69" t="s">
        <v>220</v>
      </c>
      <c r="C135" s="69" t="s">
        <v>401</v>
      </c>
      <c r="D135" s="70" t="s">
        <v>402</v>
      </c>
      <c r="E135" s="71" t="s">
        <v>403</v>
      </c>
      <c r="F135" s="72">
        <v>31004</v>
      </c>
      <c r="G135" s="72">
        <v>300</v>
      </c>
      <c r="H135" s="72">
        <v>470</v>
      </c>
      <c r="I135" s="72">
        <v>490</v>
      </c>
    </row>
    <row r="136" spans="1:9">
      <c r="A136" s="68">
        <v>2019</v>
      </c>
      <c r="B136" s="69" t="s">
        <v>220</v>
      </c>
      <c r="C136" s="69" t="s">
        <v>1373</v>
      </c>
      <c r="D136" s="70" t="s">
        <v>1374</v>
      </c>
      <c r="E136" s="71" t="s">
        <v>1375</v>
      </c>
      <c r="F136" s="72">
        <v>30794</v>
      </c>
      <c r="G136" s="72">
        <v>478</v>
      </c>
      <c r="H136" s="72">
        <v>800</v>
      </c>
      <c r="I136" s="72">
        <v>437</v>
      </c>
    </row>
    <row r="137" spans="1:9">
      <c r="A137" s="68">
        <v>2019</v>
      </c>
      <c r="B137" s="69" t="s">
        <v>220</v>
      </c>
      <c r="C137" s="69" t="s">
        <v>254</v>
      </c>
      <c r="D137" s="70" t="s">
        <v>255</v>
      </c>
      <c r="E137" s="71" t="s">
        <v>256</v>
      </c>
      <c r="F137" s="72">
        <v>30743</v>
      </c>
      <c r="G137" s="72">
        <v>250</v>
      </c>
      <c r="H137" s="72">
        <v>443</v>
      </c>
      <c r="I137" s="72">
        <v>425</v>
      </c>
    </row>
    <row r="138" spans="1:9">
      <c r="A138" s="68">
        <v>2019</v>
      </c>
      <c r="B138" s="69" t="s">
        <v>220</v>
      </c>
      <c r="C138" s="69" t="s">
        <v>1181</v>
      </c>
      <c r="D138" s="70" t="s">
        <v>1182</v>
      </c>
      <c r="E138" s="71" t="s">
        <v>1183</v>
      </c>
      <c r="F138" s="72">
        <v>30657</v>
      </c>
      <c r="G138" s="72">
        <v>220</v>
      </c>
      <c r="H138" s="72">
        <v>695</v>
      </c>
      <c r="I138" s="72">
        <v>490</v>
      </c>
    </row>
    <row r="139" spans="1:9">
      <c r="A139" s="68">
        <v>2019</v>
      </c>
      <c r="B139" s="69" t="s">
        <v>220</v>
      </c>
      <c r="C139" s="69" t="s">
        <v>302</v>
      </c>
      <c r="D139" s="70" t="s">
        <v>303</v>
      </c>
      <c r="E139" s="71" t="s">
        <v>304</v>
      </c>
      <c r="F139" s="72">
        <v>30423</v>
      </c>
      <c r="G139" s="72">
        <v>219</v>
      </c>
      <c r="H139" s="72">
        <v>433</v>
      </c>
      <c r="I139" s="72">
        <v>421</v>
      </c>
    </row>
    <row r="140" spans="1:9">
      <c r="A140" s="68">
        <v>2019</v>
      </c>
      <c r="B140" s="69" t="s">
        <v>220</v>
      </c>
      <c r="C140" s="69" t="s">
        <v>677</v>
      </c>
      <c r="D140" s="70" t="s">
        <v>678</v>
      </c>
      <c r="E140" s="71" t="s">
        <v>679</v>
      </c>
      <c r="F140" s="72">
        <v>30367</v>
      </c>
      <c r="G140" s="72">
        <v>315</v>
      </c>
      <c r="H140" s="72">
        <v>620</v>
      </c>
      <c r="I140" s="72">
        <v>485</v>
      </c>
    </row>
    <row r="141" spans="1:9">
      <c r="A141" s="68">
        <v>2019</v>
      </c>
      <c r="B141" s="69" t="s">
        <v>220</v>
      </c>
      <c r="C141" s="69" t="s">
        <v>1178</v>
      </c>
      <c r="D141" s="70" t="s">
        <v>1179</v>
      </c>
      <c r="E141" s="71" t="s">
        <v>1180</v>
      </c>
      <c r="F141" s="72">
        <v>29991</v>
      </c>
      <c r="G141" s="72">
        <v>300</v>
      </c>
      <c r="H141" s="72">
        <v>740</v>
      </c>
      <c r="I141" s="72">
        <v>495</v>
      </c>
    </row>
    <row r="142" spans="1:9">
      <c r="A142" s="68">
        <v>2019</v>
      </c>
      <c r="B142" s="69" t="s">
        <v>220</v>
      </c>
      <c r="C142" s="69" t="s">
        <v>1406</v>
      </c>
      <c r="D142" s="70" t="s">
        <v>1407</v>
      </c>
      <c r="E142" s="71" t="s">
        <v>1408</v>
      </c>
      <c r="F142" s="72">
        <v>29865</v>
      </c>
      <c r="G142" s="72">
        <v>400</v>
      </c>
      <c r="H142" s="72">
        <v>665</v>
      </c>
      <c r="I142" s="72">
        <v>445</v>
      </c>
    </row>
    <row r="143" spans="1:9">
      <c r="A143" s="68">
        <v>2019</v>
      </c>
      <c r="B143" s="69" t="s">
        <v>220</v>
      </c>
      <c r="C143" s="69" t="s">
        <v>1223</v>
      </c>
      <c r="D143" s="70" t="s">
        <v>1224</v>
      </c>
      <c r="E143" s="71" t="s">
        <v>1225</v>
      </c>
      <c r="F143" s="72">
        <v>29801</v>
      </c>
      <c r="G143" s="72">
        <v>260</v>
      </c>
      <c r="H143" s="72">
        <v>475</v>
      </c>
      <c r="I143" s="72">
        <v>435</v>
      </c>
    </row>
    <row r="144" spans="1:9">
      <c r="A144" s="68">
        <v>2019</v>
      </c>
      <c r="B144" s="69" t="s">
        <v>220</v>
      </c>
      <c r="C144" s="69" t="s">
        <v>974</v>
      </c>
      <c r="D144" s="70" t="s">
        <v>975</v>
      </c>
      <c r="E144" s="71" t="s">
        <v>976</v>
      </c>
      <c r="F144" s="72">
        <v>29524</v>
      </c>
      <c r="G144" s="72">
        <v>280</v>
      </c>
      <c r="H144" s="72">
        <v>425</v>
      </c>
      <c r="I144" s="72">
        <v>414</v>
      </c>
    </row>
    <row r="145" spans="1:9">
      <c r="A145" s="68">
        <v>2019</v>
      </c>
      <c r="B145" s="69" t="s">
        <v>220</v>
      </c>
      <c r="C145" s="69" t="s">
        <v>836</v>
      </c>
      <c r="D145" s="70" t="s">
        <v>837</v>
      </c>
      <c r="E145" s="71" t="s">
        <v>838</v>
      </c>
      <c r="F145" s="72">
        <v>29393</v>
      </c>
      <c r="G145" s="72">
        <v>460</v>
      </c>
      <c r="H145" s="72">
        <v>700</v>
      </c>
      <c r="I145" s="72">
        <v>495</v>
      </c>
    </row>
    <row r="146" spans="1:9">
      <c r="A146" s="68">
        <v>2019</v>
      </c>
      <c r="B146" s="69" t="s">
        <v>220</v>
      </c>
      <c r="C146" s="69" t="s">
        <v>929</v>
      </c>
      <c r="D146" s="70" t="s">
        <v>930</v>
      </c>
      <c r="E146" s="71" t="s">
        <v>931</v>
      </c>
      <c r="F146" s="72">
        <v>29392</v>
      </c>
      <c r="G146" s="72">
        <v>260</v>
      </c>
      <c r="H146" s="72">
        <v>474</v>
      </c>
      <c r="I146" s="72">
        <v>412</v>
      </c>
    </row>
    <row r="147" spans="1:9">
      <c r="A147" s="68">
        <v>2019</v>
      </c>
      <c r="B147" s="69" t="s">
        <v>220</v>
      </c>
      <c r="C147" s="69" t="s">
        <v>371</v>
      </c>
      <c r="D147" s="70" t="s">
        <v>372</v>
      </c>
      <c r="E147" s="71" t="s">
        <v>373</v>
      </c>
      <c r="F147" s="72">
        <v>29351</v>
      </c>
      <c r="G147" s="72">
        <v>300</v>
      </c>
      <c r="H147" s="72">
        <v>500</v>
      </c>
      <c r="I147" s="72">
        <v>465</v>
      </c>
    </row>
    <row r="148" spans="1:9">
      <c r="A148" s="68">
        <v>2019</v>
      </c>
      <c r="B148" s="69" t="s">
        <v>220</v>
      </c>
      <c r="C148" s="69" t="s">
        <v>1031</v>
      </c>
      <c r="D148" s="70" t="s">
        <v>1032</v>
      </c>
      <c r="E148" s="71" t="s">
        <v>1033</v>
      </c>
      <c r="F148" s="72">
        <v>28774</v>
      </c>
      <c r="G148" s="72">
        <v>252</v>
      </c>
      <c r="H148" s="72">
        <v>442</v>
      </c>
      <c r="I148" s="72">
        <v>427</v>
      </c>
    </row>
    <row r="149" spans="1:9">
      <c r="A149" s="68">
        <v>2019</v>
      </c>
      <c r="B149" s="69" t="s">
        <v>220</v>
      </c>
      <c r="C149" s="69" t="s">
        <v>653</v>
      </c>
      <c r="D149" s="70" t="s">
        <v>654</v>
      </c>
      <c r="E149" s="71" t="s">
        <v>655</v>
      </c>
      <c r="F149" s="72">
        <v>28679</v>
      </c>
      <c r="G149" s="72">
        <v>270</v>
      </c>
      <c r="H149" s="72">
        <v>690</v>
      </c>
      <c r="I149" s="72">
        <v>490</v>
      </c>
    </row>
    <row r="150" spans="1:9">
      <c r="A150" s="68">
        <v>2019</v>
      </c>
      <c r="B150" s="69" t="s">
        <v>220</v>
      </c>
      <c r="C150" s="69" t="s">
        <v>1190</v>
      </c>
      <c r="D150" s="70" t="s">
        <v>1191</v>
      </c>
      <c r="E150" s="71" t="s">
        <v>1192</v>
      </c>
      <c r="F150" s="72">
        <v>28553</v>
      </c>
      <c r="G150" s="72">
        <v>220</v>
      </c>
      <c r="H150" s="72">
        <v>742</v>
      </c>
      <c r="I150" s="72">
        <v>495</v>
      </c>
    </row>
    <row r="151" spans="1:9">
      <c r="A151" s="68">
        <v>2019</v>
      </c>
      <c r="B151" s="69" t="s">
        <v>220</v>
      </c>
      <c r="C151" s="69" t="s">
        <v>272</v>
      </c>
      <c r="D151" s="70" t="s">
        <v>273</v>
      </c>
      <c r="E151" s="71" t="s">
        <v>274</v>
      </c>
      <c r="F151" s="72">
        <v>28105</v>
      </c>
      <c r="G151" s="72">
        <v>230</v>
      </c>
      <c r="H151" s="72">
        <v>460</v>
      </c>
      <c r="I151" s="72">
        <v>415</v>
      </c>
    </row>
    <row r="152" spans="1:9">
      <c r="A152" s="68">
        <v>2019</v>
      </c>
      <c r="B152" s="69" t="s">
        <v>220</v>
      </c>
      <c r="C152" s="69" t="s">
        <v>644</v>
      </c>
      <c r="D152" s="70" t="s">
        <v>645</v>
      </c>
      <c r="E152" s="71" t="s">
        <v>646</v>
      </c>
      <c r="F152" s="72">
        <v>28062</v>
      </c>
      <c r="G152" s="72">
        <v>230</v>
      </c>
      <c r="H152" s="72">
        <v>550</v>
      </c>
      <c r="I152" s="72">
        <v>445</v>
      </c>
    </row>
    <row r="153" spans="1:9">
      <c r="A153" s="68">
        <v>2019</v>
      </c>
      <c r="B153" s="69" t="s">
        <v>220</v>
      </c>
      <c r="C153" s="69" t="s">
        <v>1232</v>
      </c>
      <c r="D153" s="70" t="s">
        <v>1233</v>
      </c>
      <c r="E153" s="71" t="s">
        <v>1234</v>
      </c>
      <c r="F153" s="72">
        <v>27800</v>
      </c>
      <c r="G153" s="72">
        <v>304</v>
      </c>
      <c r="H153" s="72">
        <v>497</v>
      </c>
      <c r="I153" s="72">
        <v>460</v>
      </c>
    </row>
    <row r="154" spans="1:9">
      <c r="A154" s="68">
        <v>2019</v>
      </c>
      <c r="B154" s="69" t="s">
        <v>220</v>
      </c>
      <c r="C154" s="69" t="s">
        <v>593</v>
      </c>
      <c r="D154" s="70" t="s">
        <v>594</v>
      </c>
      <c r="E154" s="71" t="s">
        <v>595</v>
      </c>
      <c r="F154" s="72">
        <v>27770</v>
      </c>
      <c r="G154" s="72">
        <v>290</v>
      </c>
      <c r="H154" s="72">
        <v>491</v>
      </c>
      <c r="I154" s="72">
        <v>433</v>
      </c>
    </row>
    <row r="155" spans="1:9">
      <c r="A155" s="68">
        <v>2019</v>
      </c>
      <c r="B155" s="69" t="s">
        <v>220</v>
      </c>
      <c r="C155" s="69" t="s">
        <v>551</v>
      </c>
      <c r="D155" s="70" t="s">
        <v>552</v>
      </c>
      <c r="E155" s="71" t="s">
        <v>553</v>
      </c>
      <c r="F155" s="72">
        <v>27628</v>
      </c>
      <c r="G155" s="72">
        <v>463</v>
      </c>
      <c r="H155" s="72">
        <v>595</v>
      </c>
      <c r="I155" s="72">
        <v>498</v>
      </c>
    </row>
    <row r="156" spans="1:9">
      <c r="A156" s="68">
        <v>2019</v>
      </c>
      <c r="B156" s="69" t="s">
        <v>220</v>
      </c>
      <c r="C156" s="69" t="s">
        <v>1196</v>
      </c>
      <c r="D156" s="70" t="s">
        <v>1197</v>
      </c>
      <c r="E156" s="71" t="s">
        <v>1198</v>
      </c>
      <c r="F156" s="72">
        <v>27454</v>
      </c>
      <c r="G156" s="72">
        <v>220</v>
      </c>
      <c r="H156" s="72">
        <v>540</v>
      </c>
      <c r="I156" s="72">
        <v>490</v>
      </c>
    </row>
    <row r="157" spans="1:9">
      <c r="A157" s="68">
        <v>2019</v>
      </c>
      <c r="B157" s="69" t="s">
        <v>220</v>
      </c>
      <c r="C157" s="69" t="s">
        <v>572</v>
      </c>
      <c r="D157" s="70" t="s">
        <v>573</v>
      </c>
      <c r="E157" s="71" t="s">
        <v>574</v>
      </c>
      <c r="F157" s="72">
        <v>27337</v>
      </c>
      <c r="G157" s="72">
        <v>267</v>
      </c>
      <c r="H157" s="72">
        <v>486</v>
      </c>
      <c r="I157" s="72">
        <v>418</v>
      </c>
    </row>
    <row r="158" spans="1:9">
      <c r="A158" s="68">
        <v>2019</v>
      </c>
      <c r="B158" s="69" t="s">
        <v>220</v>
      </c>
      <c r="C158" s="69" t="s">
        <v>650</v>
      </c>
      <c r="D158" s="70" t="s">
        <v>651</v>
      </c>
      <c r="E158" s="71" t="s">
        <v>652</v>
      </c>
      <c r="F158" s="72">
        <v>27058</v>
      </c>
      <c r="G158" s="72">
        <v>360</v>
      </c>
      <c r="H158" s="72">
        <v>850</v>
      </c>
      <c r="I158" s="72">
        <v>465</v>
      </c>
    </row>
    <row r="159" spans="1:9">
      <c r="A159" s="68">
        <v>2019</v>
      </c>
      <c r="B159" s="69" t="s">
        <v>220</v>
      </c>
      <c r="C159" s="69" t="s">
        <v>434</v>
      </c>
      <c r="D159" s="70" t="s">
        <v>435</v>
      </c>
      <c r="E159" s="71" t="s">
        <v>436</v>
      </c>
      <c r="F159" s="72">
        <v>27033</v>
      </c>
      <c r="G159" s="72">
        <v>250</v>
      </c>
      <c r="H159" s="72">
        <v>443</v>
      </c>
      <c r="I159" s="72">
        <v>420</v>
      </c>
    </row>
    <row r="160" spans="1:9">
      <c r="A160" s="68">
        <v>2019</v>
      </c>
      <c r="B160" s="69" t="s">
        <v>220</v>
      </c>
      <c r="C160" s="69" t="s">
        <v>398</v>
      </c>
      <c r="D160" s="70" t="s">
        <v>399</v>
      </c>
      <c r="E160" s="71" t="s">
        <v>400</v>
      </c>
      <c r="F160" s="72">
        <v>26991</v>
      </c>
      <c r="G160" s="72">
        <v>320</v>
      </c>
      <c r="H160" s="72">
        <v>500</v>
      </c>
      <c r="I160" s="72">
        <v>475</v>
      </c>
    </row>
    <row r="161" spans="1:9">
      <c r="A161" s="68">
        <v>2019</v>
      </c>
      <c r="B161" s="69" t="s">
        <v>220</v>
      </c>
      <c r="C161" s="69" t="s">
        <v>692</v>
      </c>
      <c r="D161" s="70" t="s">
        <v>693</v>
      </c>
      <c r="E161" s="71" t="s">
        <v>694</v>
      </c>
      <c r="F161" s="72">
        <v>26962</v>
      </c>
      <c r="G161" s="72">
        <v>386</v>
      </c>
      <c r="H161" s="72">
        <v>641</v>
      </c>
      <c r="I161" s="72">
        <v>519</v>
      </c>
    </row>
    <row r="162" spans="1:9">
      <c r="A162" s="68">
        <v>2019</v>
      </c>
      <c r="B162" s="69" t="s">
        <v>220</v>
      </c>
      <c r="C162" s="69" t="s">
        <v>977</v>
      </c>
      <c r="D162" s="70" t="s">
        <v>978</v>
      </c>
      <c r="E162" s="71" t="s">
        <v>979</v>
      </c>
      <c r="F162" s="72">
        <v>26928</v>
      </c>
      <c r="G162" s="72">
        <v>175</v>
      </c>
      <c r="H162" s="72">
        <v>280</v>
      </c>
      <c r="I162" s="72">
        <v>370</v>
      </c>
    </row>
    <row r="163" spans="1:9">
      <c r="A163" s="68">
        <v>2019</v>
      </c>
      <c r="B163" s="69" t="s">
        <v>220</v>
      </c>
      <c r="C163" s="69" t="s">
        <v>386</v>
      </c>
      <c r="D163" s="70" t="s">
        <v>387</v>
      </c>
      <c r="E163" s="71" t="s">
        <v>388</v>
      </c>
      <c r="F163" s="72">
        <v>26861</v>
      </c>
      <c r="G163" s="72">
        <v>340</v>
      </c>
      <c r="H163" s="72">
        <v>650</v>
      </c>
      <c r="I163" s="72">
        <v>452</v>
      </c>
    </row>
    <row r="164" spans="1:9">
      <c r="A164" s="68">
        <v>2019</v>
      </c>
      <c r="B164" s="69" t="s">
        <v>220</v>
      </c>
      <c r="C164" s="69" t="s">
        <v>305</v>
      </c>
      <c r="D164" s="70" t="s">
        <v>306</v>
      </c>
      <c r="E164" s="71" t="s">
        <v>307</v>
      </c>
      <c r="F164" s="72">
        <v>26357</v>
      </c>
      <c r="G164" s="72">
        <v>210</v>
      </c>
      <c r="H164" s="72">
        <v>680</v>
      </c>
      <c r="I164" s="72">
        <v>475</v>
      </c>
    </row>
    <row r="165" spans="1:9">
      <c r="A165" s="68">
        <v>2019</v>
      </c>
      <c r="B165" s="69" t="s">
        <v>220</v>
      </c>
      <c r="C165" s="69" t="s">
        <v>1400</v>
      </c>
      <c r="D165" s="70" t="s">
        <v>1401</v>
      </c>
      <c r="E165" s="71" t="s">
        <v>1402</v>
      </c>
      <c r="F165" s="72">
        <v>25943</v>
      </c>
      <c r="G165" s="72">
        <v>600</v>
      </c>
      <c r="H165" s="72">
        <v>825</v>
      </c>
      <c r="I165" s="72">
        <v>485</v>
      </c>
    </row>
    <row r="166" spans="1:9">
      <c r="A166" s="68">
        <v>2019</v>
      </c>
      <c r="B166" s="69" t="s">
        <v>220</v>
      </c>
      <c r="C166" s="69" t="s">
        <v>662</v>
      </c>
      <c r="D166" s="70" t="s">
        <v>663</v>
      </c>
      <c r="E166" s="71" t="s">
        <v>664</v>
      </c>
      <c r="F166" s="72">
        <v>25748</v>
      </c>
      <c r="G166" s="72">
        <v>280</v>
      </c>
      <c r="H166" s="72">
        <v>730</v>
      </c>
      <c r="I166" s="72">
        <v>428</v>
      </c>
    </row>
    <row r="167" spans="1:9">
      <c r="A167" s="68">
        <v>2019</v>
      </c>
      <c r="B167" s="69" t="s">
        <v>220</v>
      </c>
      <c r="C167" s="69" t="s">
        <v>1208</v>
      </c>
      <c r="D167" s="70" t="s">
        <v>1209</v>
      </c>
      <c r="E167" s="71" t="s">
        <v>1210</v>
      </c>
      <c r="F167" s="72">
        <v>25496</v>
      </c>
      <c r="G167" s="72">
        <v>270</v>
      </c>
      <c r="H167" s="72">
        <v>480</v>
      </c>
      <c r="I167" s="72">
        <v>434</v>
      </c>
    </row>
    <row r="168" spans="1:9">
      <c r="A168" s="68">
        <v>2019</v>
      </c>
      <c r="B168" s="69" t="s">
        <v>220</v>
      </c>
      <c r="C168" s="69" t="s">
        <v>1109</v>
      </c>
      <c r="D168" s="70" t="s">
        <v>1110</v>
      </c>
      <c r="E168" s="71" t="s">
        <v>1111</v>
      </c>
      <c r="F168" s="72">
        <v>25480</v>
      </c>
      <c r="G168" s="72">
        <v>217</v>
      </c>
      <c r="H168" s="72">
        <v>429</v>
      </c>
      <c r="I168" s="72">
        <v>417</v>
      </c>
    </row>
    <row r="169" spans="1:9">
      <c r="A169" s="68">
        <v>2019</v>
      </c>
      <c r="B169" s="69" t="s">
        <v>220</v>
      </c>
      <c r="C169" s="69" t="s">
        <v>1295</v>
      </c>
      <c r="D169" s="70" t="s">
        <v>1296</v>
      </c>
      <c r="E169" s="71" t="s">
        <v>1297</v>
      </c>
      <c r="F169" s="72">
        <v>25444</v>
      </c>
      <c r="G169" s="72">
        <v>240</v>
      </c>
      <c r="H169" s="72">
        <v>458</v>
      </c>
      <c r="I169" s="72">
        <v>440</v>
      </c>
    </row>
    <row r="170" spans="1:9">
      <c r="A170" s="68">
        <v>2019</v>
      </c>
      <c r="B170" s="69" t="s">
        <v>220</v>
      </c>
      <c r="C170" s="69" t="s">
        <v>983</v>
      </c>
      <c r="D170" s="70" t="s">
        <v>984</v>
      </c>
      <c r="E170" s="71" t="s">
        <v>985</v>
      </c>
      <c r="F170" s="72">
        <v>25430</v>
      </c>
      <c r="G170" s="72">
        <v>130</v>
      </c>
      <c r="H170" s="72">
        <v>230</v>
      </c>
      <c r="I170" s="72">
        <v>340</v>
      </c>
    </row>
    <row r="171" spans="1:9">
      <c r="A171" s="68">
        <v>2019</v>
      </c>
      <c r="B171" s="69" t="s">
        <v>220</v>
      </c>
      <c r="C171" s="69" t="s">
        <v>1274</v>
      </c>
      <c r="D171" s="70" t="s">
        <v>1275</v>
      </c>
      <c r="E171" s="71" t="s">
        <v>1276</v>
      </c>
      <c r="F171" s="72">
        <v>25322</v>
      </c>
      <c r="G171" s="72">
        <v>290</v>
      </c>
      <c r="H171" s="72">
        <v>590</v>
      </c>
      <c r="I171" s="72">
        <v>450</v>
      </c>
    </row>
    <row r="172" spans="1:9">
      <c r="A172" s="68">
        <v>2019</v>
      </c>
      <c r="B172" s="69" t="s">
        <v>220</v>
      </c>
      <c r="C172" s="69" t="s">
        <v>962</v>
      </c>
      <c r="D172" s="70" t="s">
        <v>963</v>
      </c>
      <c r="E172" s="71" t="s">
        <v>964</v>
      </c>
      <c r="F172" s="72">
        <v>25197</v>
      </c>
      <c r="G172" s="72">
        <v>230</v>
      </c>
      <c r="H172" s="72">
        <v>260</v>
      </c>
      <c r="I172" s="72">
        <v>370</v>
      </c>
    </row>
    <row r="173" spans="1:9">
      <c r="A173" s="68">
        <v>2019</v>
      </c>
      <c r="B173" s="69" t="s">
        <v>220</v>
      </c>
      <c r="C173" s="69" t="s">
        <v>629</v>
      </c>
      <c r="D173" s="70" t="s">
        <v>630</v>
      </c>
      <c r="E173" s="71" t="s">
        <v>631</v>
      </c>
      <c r="F173" s="72">
        <v>25163</v>
      </c>
      <c r="G173" s="72">
        <v>260</v>
      </c>
      <c r="H173" s="72">
        <v>443</v>
      </c>
      <c r="I173" s="72">
        <v>430</v>
      </c>
    </row>
    <row r="174" spans="1:9">
      <c r="A174" s="68">
        <v>2019</v>
      </c>
      <c r="B174" s="69" t="s">
        <v>220</v>
      </c>
      <c r="C174" s="69" t="s">
        <v>1115</v>
      </c>
      <c r="D174" s="70" t="s">
        <v>1116</v>
      </c>
      <c r="E174" s="71" t="s">
        <v>1117</v>
      </c>
      <c r="F174" s="72">
        <v>25127</v>
      </c>
      <c r="G174" s="72">
        <v>330</v>
      </c>
      <c r="H174" s="72">
        <v>600</v>
      </c>
      <c r="I174" s="72">
        <v>423</v>
      </c>
    </row>
    <row r="175" spans="1:9">
      <c r="A175" s="68">
        <v>2019</v>
      </c>
      <c r="B175" s="69" t="s">
        <v>220</v>
      </c>
      <c r="C175" s="69" t="s">
        <v>1154</v>
      </c>
      <c r="D175" s="70" t="s">
        <v>1155</v>
      </c>
      <c r="E175" s="71" t="s">
        <v>1156</v>
      </c>
      <c r="F175" s="72">
        <v>24978</v>
      </c>
      <c r="G175" s="72">
        <v>240</v>
      </c>
      <c r="H175" s="72">
        <v>443</v>
      </c>
      <c r="I175" s="72">
        <v>418</v>
      </c>
    </row>
    <row r="176" spans="1:9">
      <c r="A176" s="68">
        <v>2019</v>
      </c>
      <c r="B176" s="69" t="s">
        <v>220</v>
      </c>
      <c r="C176" s="69" t="s">
        <v>1229</v>
      </c>
      <c r="D176" s="70" t="s">
        <v>1230</v>
      </c>
      <c r="E176" s="71" t="s">
        <v>1231</v>
      </c>
      <c r="F176" s="72">
        <v>24847</v>
      </c>
      <c r="G176" s="72">
        <v>200</v>
      </c>
      <c r="H176" s="72">
        <v>400</v>
      </c>
      <c r="I176" s="72">
        <v>400</v>
      </c>
    </row>
    <row r="177" spans="1:9">
      <c r="A177" s="68">
        <v>2019</v>
      </c>
      <c r="B177" s="69" t="s">
        <v>220</v>
      </c>
      <c r="C177" s="69" t="s">
        <v>1100</v>
      </c>
      <c r="D177" s="70" t="s">
        <v>1101</v>
      </c>
      <c r="E177" s="71" t="s">
        <v>1102</v>
      </c>
      <c r="F177" s="72">
        <v>24752</v>
      </c>
      <c r="G177" s="72">
        <v>217</v>
      </c>
      <c r="H177" s="72">
        <v>429</v>
      </c>
      <c r="I177" s="72">
        <v>417</v>
      </c>
    </row>
    <row r="178" spans="1:9">
      <c r="A178" s="68">
        <v>2019</v>
      </c>
      <c r="B178" s="69" t="s">
        <v>220</v>
      </c>
      <c r="C178" s="69" t="s">
        <v>1367</v>
      </c>
      <c r="D178" s="70" t="s">
        <v>1368</v>
      </c>
      <c r="E178" s="71" t="s">
        <v>1369</v>
      </c>
      <c r="F178" s="72">
        <v>24747</v>
      </c>
      <c r="G178" s="72">
        <v>420</v>
      </c>
      <c r="H178" s="72">
        <v>730</v>
      </c>
      <c r="I178" s="72">
        <v>460</v>
      </c>
    </row>
    <row r="179" spans="1:9">
      <c r="A179" s="68">
        <v>2019</v>
      </c>
      <c r="B179" s="69" t="s">
        <v>220</v>
      </c>
      <c r="C179" s="69" t="s">
        <v>791</v>
      </c>
      <c r="D179" s="70" t="s">
        <v>792</v>
      </c>
      <c r="E179" s="71" t="s">
        <v>793</v>
      </c>
      <c r="F179" s="72">
        <v>24733</v>
      </c>
      <c r="G179" s="72">
        <v>260</v>
      </c>
      <c r="H179" s="72">
        <v>460</v>
      </c>
      <c r="I179" s="72">
        <v>460</v>
      </c>
    </row>
    <row r="180" spans="1:9">
      <c r="A180" s="68">
        <v>2019</v>
      </c>
      <c r="B180" s="69" t="s">
        <v>220</v>
      </c>
      <c r="C180" s="69" t="s">
        <v>680</v>
      </c>
      <c r="D180" s="70" t="s">
        <v>681</v>
      </c>
      <c r="E180" s="71" t="s">
        <v>682</v>
      </c>
      <c r="F180" s="72">
        <v>24666</v>
      </c>
      <c r="G180" s="72">
        <v>260</v>
      </c>
      <c r="H180" s="72">
        <v>531</v>
      </c>
      <c r="I180" s="72">
        <v>490</v>
      </c>
    </row>
    <row r="181" spans="1:9">
      <c r="A181" s="68">
        <v>2019</v>
      </c>
      <c r="B181" s="69" t="s">
        <v>220</v>
      </c>
      <c r="C181" s="69" t="s">
        <v>1193</v>
      </c>
      <c r="D181" s="70" t="s">
        <v>1194</v>
      </c>
      <c r="E181" s="71" t="s">
        <v>1195</v>
      </c>
      <c r="F181" s="72">
        <v>24654</v>
      </c>
      <c r="G181" s="72">
        <v>250</v>
      </c>
      <c r="H181" s="72">
        <v>730</v>
      </c>
      <c r="I181" s="72">
        <v>490</v>
      </c>
    </row>
    <row r="182" spans="1:9">
      <c r="A182" s="68">
        <v>2019</v>
      </c>
      <c r="B182" s="69" t="s">
        <v>220</v>
      </c>
      <c r="C182" s="69" t="s">
        <v>1298</v>
      </c>
      <c r="D182" s="70" t="s">
        <v>1299</v>
      </c>
      <c r="E182" s="71" t="s">
        <v>1300</v>
      </c>
      <c r="F182" s="72">
        <v>24651</v>
      </c>
      <c r="G182" s="72">
        <v>223</v>
      </c>
      <c r="H182" s="72">
        <v>443</v>
      </c>
      <c r="I182" s="72">
        <v>418</v>
      </c>
    </row>
    <row r="183" spans="1:9">
      <c r="A183" s="68">
        <v>2019</v>
      </c>
      <c r="B183" s="69" t="s">
        <v>220</v>
      </c>
      <c r="C183" s="69" t="s">
        <v>1283</v>
      </c>
      <c r="D183" s="70" t="s">
        <v>1284</v>
      </c>
      <c r="E183" s="71" t="s">
        <v>1285</v>
      </c>
      <c r="F183" s="72">
        <v>24279</v>
      </c>
      <c r="G183" s="72">
        <v>170</v>
      </c>
      <c r="H183" s="72">
        <v>315</v>
      </c>
      <c r="I183" s="72">
        <v>395</v>
      </c>
    </row>
    <row r="184" spans="1:9">
      <c r="A184" s="68">
        <v>2019</v>
      </c>
      <c r="B184" s="69" t="s">
        <v>220</v>
      </c>
      <c r="C184" s="69" t="s">
        <v>584</v>
      </c>
      <c r="D184" s="70" t="s">
        <v>585</v>
      </c>
      <c r="E184" s="71" t="s">
        <v>586</v>
      </c>
      <c r="F184" s="72">
        <v>24045</v>
      </c>
      <c r="G184" s="72">
        <v>300</v>
      </c>
      <c r="H184" s="72">
        <v>695</v>
      </c>
      <c r="I184" s="72">
        <v>475</v>
      </c>
    </row>
    <row r="185" spans="1:9">
      <c r="A185" s="68">
        <v>2019</v>
      </c>
      <c r="B185" s="69" t="s">
        <v>220</v>
      </c>
      <c r="C185" s="69" t="s">
        <v>659</v>
      </c>
      <c r="D185" s="70" t="s">
        <v>660</v>
      </c>
      <c r="E185" s="71" t="s">
        <v>661</v>
      </c>
      <c r="F185" s="72">
        <v>23689</v>
      </c>
      <c r="G185" s="72">
        <v>380</v>
      </c>
      <c r="H185" s="72">
        <v>650</v>
      </c>
      <c r="I185" s="72">
        <v>510</v>
      </c>
    </row>
    <row r="186" spans="1:9">
      <c r="A186" s="68">
        <v>2019</v>
      </c>
      <c r="B186" s="69" t="s">
        <v>220</v>
      </c>
      <c r="C186" s="69" t="s">
        <v>503</v>
      </c>
      <c r="D186" s="70" t="s">
        <v>504</v>
      </c>
      <c r="E186" s="71" t="s">
        <v>505</v>
      </c>
      <c r="F186" s="72">
        <v>23631</v>
      </c>
      <c r="G186" s="72">
        <v>410</v>
      </c>
      <c r="H186" s="72">
        <v>630</v>
      </c>
      <c r="I186" s="72">
        <v>495</v>
      </c>
    </row>
    <row r="187" spans="1:9">
      <c r="A187" s="68">
        <v>2019</v>
      </c>
      <c r="B187" s="69" t="s">
        <v>220</v>
      </c>
      <c r="C187" s="69" t="s">
        <v>335</v>
      </c>
      <c r="D187" s="70" t="s">
        <v>336</v>
      </c>
      <c r="E187" s="71" t="s">
        <v>337</v>
      </c>
      <c r="F187" s="72">
        <v>23364</v>
      </c>
      <c r="G187" s="72">
        <v>250</v>
      </c>
      <c r="H187" s="72">
        <v>440</v>
      </c>
      <c r="I187" s="72">
        <v>450</v>
      </c>
    </row>
    <row r="188" spans="1:9" ht="13.5" customHeight="1">
      <c r="A188" s="68">
        <v>2019</v>
      </c>
      <c r="B188" s="69" t="s">
        <v>220</v>
      </c>
      <c r="C188" s="69" t="s">
        <v>1325</v>
      </c>
      <c r="D188" s="70" t="s">
        <v>1326</v>
      </c>
      <c r="E188" s="71" t="s">
        <v>1327</v>
      </c>
      <c r="F188" s="72">
        <v>23085</v>
      </c>
      <c r="G188" s="72">
        <v>265</v>
      </c>
      <c r="H188" s="72">
        <v>495</v>
      </c>
      <c r="I188" s="72">
        <v>455</v>
      </c>
    </row>
    <row r="189" spans="1:9">
      <c r="A189" s="68">
        <v>2019</v>
      </c>
      <c r="B189" s="69" t="s">
        <v>220</v>
      </c>
      <c r="C189" s="69" t="s">
        <v>1043</v>
      </c>
      <c r="D189" s="70" t="s">
        <v>1044</v>
      </c>
      <c r="E189" s="71" t="s">
        <v>1045</v>
      </c>
      <c r="F189" s="72">
        <v>23007</v>
      </c>
      <c r="G189" s="72">
        <v>330</v>
      </c>
      <c r="H189" s="72">
        <v>429</v>
      </c>
      <c r="I189" s="72">
        <v>420</v>
      </c>
    </row>
    <row r="190" spans="1:9">
      <c r="A190" s="68">
        <v>2019</v>
      </c>
      <c r="B190" s="69" t="s">
        <v>220</v>
      </c>
      <c r="C190" s="69" t="s">
        <v>1187</v>
      </c>
      <c r="D190" s="70" t="s">
        <v>1188</v>
      </c>
      <c r="E190" s="71" t="s">
        <v>1189</v>
      </c>
      <c r="F190" s="72">
        <v>22755</v>
      </c>
      <c r="G190" s="72">
        <v>237</v>
      </c>
      <c r="H190" s="72">
        <v>745</v>
      </c>
      <c r="I190" s="72">
        <v>535</v>
      </c>
    </row>
    <row r="191" spans="1:9">
      <c r="A191" s="68">
        <v>2019</v>
      </c>
      <c r="B191" s="69" t="s">
        <v>220</v>
      </c>
      <c r="C191" s="69" t="s">
        <v>773</v>
      </c>
      <c r="D191" s="70" t="s">
        <v>774</v>
      </c>
      <c r="E191" s="71" t="s">
        <v>775</v>
      </c>
      <c r="F191" s="72">
        <v>22712</v>
      </c>
      <c r="G191" s="72">
        <v>223</v>
      </c>
      <c r="H191" s="72">
        <v>443</v>
      </c>
      <c r="I191" s="72">
        <v>418</v>
      </c>
    </row>
    <row r="192" spans="1:9">
      <c r="A192" s="68">
        <v>2019</v>
      </c>
      <c r="B192" s="69" t="s">
        <v>220</v>
      </c>
      <c r="C192" s="69" t="s">
        <v>866</v>
      </c>
      <c r="D192" s="70" t="s">
        <v>867</v>
      </c>
      <c r="E192" s="71" t="s">
        <v>868</v>
      </c>
      <c r="F192" s="72">
        <v>22595</v>
      </c>
      <c r="G192" s="72">
        <v>272</v>
      </c>
      <c r="H192" s="72">
        <v>497</v>
      </c>
      <c r="I192" s="72">
        <v>434</v>
      </c>
    </row>
    <row r="193" spans="1:9">
      <c r="A193" s="68">
        <v>2019</v>
      </c>
      <c r="B193" s="69" t="s">
        <v>220</v>
      </c>
      <c r="C193" s="69" t="s">
        <v>620</v>
      </c>
      <c r="D193" s="70" t="s">
        <v>621</v>
      </c>
      <c r="E193" s="71" t="s">
        <v>622</v>
      </c>
      <c r="F193" s="72">
        <v>22032</v>
      </c>
      <c r="G193" s="72">
        <v>400</v>
      </c>
      <c r="H193" s="72">
        <v>490</v>
      </c>
      <c r="I193" s="72">
        <v>480</v>
      </c>
    </row>
    <row r="194" spans="1:9">
      <c r="A194" s="68">
        <v>2019</v>
      </c>
      <c r="B194" s="69" t="s">
        <v>220</v>
      </c>
      <c r="C194" s="69" t="s">
        <v>512</v>
      </c>
      <c r="D194" s="70" t="s">
        <v>513</v>
      </c>
      <c r="E194" s="71" t="s">
        <v>514</v>
      </c>
      <c r="F194" s="72">
        <v>21774</v>
      </c>
      <c r="G194" s="72">
        <v>340</v>
      </c>
      <c r="H194" s="72">
        <v>715</v>
      </c>
      <c r="I194" s="72">
        <v>520</v>
      </c>
    </row>
    <row r="195" spans="1:9">
      <c r="A195" s="68">
        <v>2019</v>
      </c>
      <c r="B195" s="69" t="s">
        <v>220</v>
      </c>
      <c r="C195" s="69" t="s">
        <v>416</v>
      </c>
      <c r="D195" s="70" t="s">
        <v>417</v>
      </c>
      <c r="E195" s="71" t="s">
        <v>418</v>
      </c>
      <c r="F195" s="72">
        <v>21644</v>
      </c>
      <c r="G195" s="72">
        <v>260</v>
      </c>
      <c r="H195" s="72">
        <v>450</v>
      </c>
      <c r="I195" s="72">
        <v>425</v>
      </c>
    </row>
    <row r="196" spans="1:9">
      <c r="A196" s="68">
        <v>2019</v>
      </c>
      <c r="B196" s="69" t="s">
        <v>220</v>
      </c>
      <c r="C196" s="69" t="s">
        <v>959</v>
      </c>
      <c r="D196" s="70" t="s">
        <v>960</v>
      </c>
      <c r="E196" s="71" t="s">
        <v>961</v>
      </c>
      <c r="F196" s="72">
        <v>21573</v>
      </c>
      <c r="G196" s="72">
        <v>217</v>
      </c>
      <c r="H196" s="72">
        <v>429</v>
      </c>
      <c r="I196" s="72">
        <v>417</v>
      </c>
    </row>
    <row r="197" spans="1:9">
      <c r="A197" s="68">
        <v>2019</v>
      </c>
      <c r="B197" s="69" t="s">
        <v>220</v>
      </c>
      <c r="C197" s="69" t="s">
        <v>986</v>
      </c>
      <c r="D197" s="70" t="s">
        <v>987</v>
      </c>
      <c r="E197" s="71" t="s">
        <v>988</v>
      </c>
      <c r="F197" s="72">
        <v>21543</v>
      </c>
      <c r="G197" s="72">
        <v>223</v>
      </c>
      <c r="H197" s="72">
        <v>443</v>
      </c>
      <c r="I197" s="72">
        <v>418</v>
      </c>
    </row>
    <row r="198" spans="1:9">
      <c r="A198" s="68">
        <v>2019</v>
      </c>
      <c r="B198" s="69" t="s">
        <v>220</v>
      </c>
      <c r="C198" s="69" t="s">
        <v>1139</v>
      </c>
      <c r="D198" s="70" t="s">
        <v>1140</v>
      </c>
      <c r="E198" s="71" t="s">
        <v>1141</v>
      </c>
      <c r="F198" s="72">
        <v>21523</v>
      </c>
      <c r="G198" s="72">
        <v>335</v>
      </c>
      <c r="H198" s="72">
        <v>460</v>
      </c>
      <c r="I198" s="72">
        <v>418</v>
      </c>
    </row>
    <row r="199" spans="1:9">
      <c r="A199" s="68">
        <v>2019</v>
      </c>
      <c r="B199" s="69" t="s">
        <v>220</v>
      </c>
      <c r="C199" s="69" t="s">
        <v>1349</v>
      </c>
      <c r="D199" s="70" t="s">
        <v>1350</v>
      </c>
      <c r="E199" s="71" t="s">
        <v>1351</v>
      </c>
      <c r="F199" s="72">
        <v>21387</v>
      </c>
      <c r="G199" s="72">
        <v>320</v>
      </c>
      <c r="H199" s="72">
        <v>520</v>
      </c>
      <c r="I199" s="72">
        <v>427</v>
      </c>
    </row>
    <row r="200" spans="1:9">
      <c r="A200" s="68">
        <v>2019</v>
      </c>
      <c r="B200" s="69" t="s">
        <v>220</v>
      </c>
      <c r="C200" s="69" t="s">
        <v>608</v>
      </c>
      <c r="D200" s="70" t="s">
        <v>609</v>
      </c>
      <c r="E200" s="71" t="s">
        <v>610</v>
      </c>
      <c r="F200" s="72">
        <v>21321</v>
      </c>
      <c r="G200" s="72">
        <v>400</v>
      </c>
      <c r="H200" s="72">
        <v>595</v>
      </c>
      <c r="I200" s="72">
        <v>495</v>
      </c>
    </row>
    <row r="201" spans="1:9">
      <c r="A201" s="68">
        <v>2019</v>
      </c>
      <c r="B201" s="69" t="s">
        <v>220</v>
      </c>
      <c r="C201" s="69" t="s">
        <v>281</v>
      </c>
      <c r="D201" s="70" t="s">
        <v>282</v>
      </c>
      <c r="E201" s="71" t="s">
        <v>283</v>
      </c>
      <c r="F201" s="72">
        <v>21093</v>
      </c>
      <c r="G201" s="72">
        <v>223</v>
      </c>
      <c r="H201" s="72">
        <v>443</v>
      </c>
      <c r="I201" s="72">
        <v>418</v>
      </c>
    </row>
    <row r="202" spans="1:9">
      <c r="A202" s="68">
        <v>2019</v>
      </c>
      <c r="B202" s="69" t="s">
        <v>220</v>
      </c>
      <c r="C202" s="69" t="s">
        <v>632</v>
      </c>
      <c r="D202" s="70" t="s">
        <v>633</v>
      </c>
      <c r="E202" s="71" t="s">
        <v>634</v>
      </c>
      <c r="F202" s="72">
        <v>21026</v>
      </c>
      <c r="G202" s="72">
        <v>320</v>
      </c>
      <c r="H202" s="72">
        <v>590</v>
      </c>
      <c r="I202" s="72">
        <v>470</v>
      </c>
    </row>
    <row r="203" spans="1:9">
      <c r="A203" s="68">
        <v>2019</v>
      </c>
      <c r="B203" s="69" t="s">
        <v>220</v>
      </c>
      <c r="C203" s="69" t="s">
        <v>326</v>
      </c>
      <c r="D203" s="70" t="s">
        <v>327</v>
      </c>
      <c r="E203" s="71" t="s">
        <v>328</v>
      </c>
      <c r="F203" s="72">
        <v>21020</v>
      </c>
      <c r="G203" s="72">
        <v>320</v>
      </c>
      <c r="H203" s="72">
        <v>530</v>
      </c>
      <c r="I203" s="72">
        <v>440</v>
      </c>
    </row>
    <row r="204" spans="1:9">
      <c r="A204" s="68">
        <v>2019</v>
      </c>
      <c r="B204" s="69" t="s">
        <v>220</v>
      </c>
      <c r="C204" s="69" t="s">
        <v>1385</v>
      </c>
      <c r="D204" s="70" t="s">
        <v>1386</v>
      </c>
      <c r="E204" s="71" t="s">
        <v>1387</v>
      </c>
      <c r="F204" s="72">
        <v>20757</v>
      </c>
      <c r="G204" s="72">
        <v>340</v>
      </c>
      <c r="H204" s="72">
        <v>695</v>
      </c>
      <c r="I204" s="72">
        <v>465</v>
      </c>
    </row>
    <row r="205" spans="1:9">
      <c r="A205" s="68">
        <v>2019</v>
      </c>
      <c r="B205" s="69" t="s">
        <v>220</v>
      </c>
      <c r="C205" s="69" t="s">
        <v>980</v>
      </c>
      <c r="D205" s="70" t="s">
        <v>981</v>
      </c>
      <c r="E205" s="71" t="s">
        <v>982</v>
      </c>
      <c r="F205" s="72">
        <v>20625</v>
      </c>
      <c r="G205" s="72">
        <v>192</v>
      </c>
      <c r="H205" s="72">
        <v>380</v>
      </c>
      <c r="I205" s="72">
        <v>417</v>
      </c>
    </row>
    <row r="206" spans="1:9">
      <c r="A206" s="68">
        <v>2019</v>
      </c>
      <c r="B206" s="69" t="s">
        <v>220</v>
      </c>
      <c r="C206" s="69" t="s">
        <v>995</v>
      </c>
      <c r="D206" s="70" t="s">
        <v>996</v>
      </c>
      <c r="E206" s="71" t="s">
        <v>997</v>
      </c>
      <c r="F206" s="72">
        <v>20492</v>
      </c>
      <c r="G206" s="72">
        <v>240</v>
      </c>
      <c r="H206" s="72">
        <v>525</v>
      </c>
      <c r="I206" s="72">
        <v>465</v>
      </c>
    </row>
    <row r="207" spans="1:9">
      <c r="A207" s="68">
        <v>2019</v>
      </c>
      <c r="B207" s="69" t="s">
        <v>220</v>
      </c>
      <c r="C207" s="69" t="s">
        <v>806</v>
      </c>
      <c r="D207" s="70" t="s">
        <v>807</v>
      </c>
      <c r="E207" s="71" t="s">
        <v>808</v>
      </c>
      <c r="F207" s="72">
        <v>20469</v>
      </c>
      <c r="G207" s="72">
        <v>260</v>
      </c>
      <c r="H207" s="72">
        <v>460</v>
      </c>
      <c r="I207" s="72">
        <v>430</v>
      </c>
    </row>
    <row r="208" spans="1:9">
      <c r="A208" s="68">
        <v>2019</v>
      </c>
      <c r="B208" s="69" t="s">
        <v>220</v>
      </c>
      <c r="C208" s="69" t="s">
        <v>1262</v>
      </c>
      <c r="D208" s="70" t="s">
        <v>1263</v>
      </c>
      <c r="E208" s="71" t="s">
        <v>1264</v>
      </c>
      <c r="F208" s="72">
        <v>20440</v>
      </c>
      <c r="G208" s="72">
        <v>295</v>
      </c>
      <c r="H208" s="72">
        <v>575</v>
      </c>
      <c r="I208" s="72">
        <v>450</v>
      </c>
    </row>
    <row r="209" spans="1:9">
      <c r="A209" s="68">
        <v>2019</v>
      </c>
      <c r="B209" s="69" t="s">
        <v>220</v>
      </c>
      <c r="C209" s="69" t="s">
        <v>710</v>
      </c>
      <c r="D209" s="70" t="s">
        <v>711</v>
      </c>
      <c r="E209" s="71" t="s">
        <v>712</v>
      </c>
      <c r="F209" s="72">
        <v>20407</v>
      </c>
      <c r="G209" s="72">
        <v>285</v>
      </c>
      <c r="H209" s="72">
        <v>480</v>
      </c>
      <c r="I209" s="72">
        <v>440</v>
      </c>
    </row>
    <row r="210" spans="1:9">
      <c r="A210" s="68">
        <v>2019</v>
      </c>
      <c r="B210" s="69" t="s">
        <v>220</v>
      </c>
      <c r="C210" s="69" t="s">
        <v>764</v>
      </c>
      <c r="D210" s="70" t="s">
        <v>765</v>
      </c>
      <c r="E210" s="71" t="s">
        <v>766</v>
      </c>
      <c r="F210" s="72">
        <v>20304</v>
      </c>
      <c r="G210" s="72">
        <v>223</v>
      </c>
      <c r="H210" s="72">
        <v>443</v>
      </c>
      <c r="I210" s="72">
        <v>418</v>
      </c>
    </row>
    <row r="211" spans="1:9">
      <c r="A211" s="68">
        <v>2019</v>
      </c>
      <c r="B211" s="69" t="s">
        <v>220</v>
      </c>
      <c r="C211" s="69" t="s">
        <v>848</v>
      </c>
      <c r="D211" s="70" t="s">
        <v>849</v>
      </c>
      <c r="E211" s="71" t="s">
        <v>850</v>
      </c>
      <c r="F211" s="72">
        <v>20280</v>
      </c>
      <c r="G211" s="72">
        <v>213</v>
      </c>
      <c r="H211" s="72">
        <v>423</v>
      </c>
      <c r="I211" s="72">
        <v>415</v>
      </c>
    </row>
    <row r="212" spans="1:9">
      <c r="A212" s="68">
        <v>2019</v>
      </c>
      <c r="B212" s="69" t="s">
        <v>220</v>
      </c>
      <c r="C212" s="69" t="s">
        <v>563</v>
      </c>
      <c r="D212" s="70" t="s">
        <v>564</v>
      </c>
      <c r="E212" s="71" t="s">
        <v>565</v>
      </c>
      <c r="F212" s="72">
        <v>20243</v>
      </c>
      <c r="G212" s="72">
        <v>469</v>
      </c>
      <c r="H212" s="72">
        <v>690</v>
      </c>
      <c r="I212" s="72">
        <v>475</v>
      </c>
    </row>
    <row r="213" spans="1:9">
      <c r="A213" s="68">
        <v>2019</v>
      </c>
      <c r="B213" s="69" t="s">
        <v>220</v>
      </c>
      <c r="C213" s="69" t="s">
        <v>1334</v>
      </c>
      <c r="D213" s="70" t="s">
        <v>1335</v>
      </c>
      <c r="E213" s="71" t="s">
        <v>1336</v>
      </c>
      <c r="F213" s="72">
        <v>20089</v>
      </c>
      <c r="G213" s="72">
        <v>275</v>
      </c>
      <c r="H213" s="72">
        <v>475</v>
      </c>
      <c r="I213" s="72">
        <v>475</v>
      </c>
    </row>
    <row r="214" spans="1:9">
      <c r="A214" s="68">
        <v>2019</v>
      </c>
      <c r="B214" s="69" t="s">
        <v>220</v>
      </c>
      <c r="C214" s="69" t="s">
        <v>941</v>
      </c>
      <c r="D214" s="70" t="s">
        <v>942</v>
      </c>
      <c r="E214" s="71" t="s">
        <v>943</v>
      </c>
      <c r="F214" s="72">
        <v>19917</v>
      </c>
      <c r="G214" s="72">
        <v>245</v>
      </c>
      <c r="H214" s="72">
        <v>470</v>
      </c>
      <c r="I214" s="72">
        <v>428</v>
      </c>
    </row>
    <row r="215" spans="1:9">
      <c r="A215" s="68">
        <v>2019</v>
      </c>
      <c r="B215" s="69" t="s">
        <v>220</v>
      </c>
      <c r="C215" s="69" t="s">
        <v>923</v>
      </c>
      <c r="D215" s="70" t="s">
        <v>924</v>
      </c>
      <c r="E215" s="71" t="s">
        <v>925</v>
      </c>
      <c r="F215" s="72">
        <v>19884</v>
      </c>
      <c r="G215" s="72">
        <v>266</v>
      </c>
      <c r="H215" s="72">
        <v>529</v>
      </c>
      <c r="I215" s="72">
        <v>427</v>
      </c>
    </row>
    <row r="216" spans="1:9">
      <c r="A216" s="68">
        <v>2019</v>
      </c>
      <c r="B216" s="69" t="s">
        <v>220</v>
      </c>
      <c r="C216" s="69" t="s">
        <v>1001</v>
      </c>
      <c r="D216" s="70" t="s">
        <v>1002</v>
      </c>
      <c r="E216" s="71" t="s">
        <v>1003</v>
      </c>
      <c r="F216" s="72">
        <v>19768</v>
      </c>
      <c r="G216" s="72">
        <v>221</v>
      </c>
      <c r="H216" s="72">
        <v>450</v>
      </c>
      <c r="I216" s="72">
        <v>435</v>
      </c>
    </row>
    <row r="217" spans="1:9">
      <c r="A217" s="68">
        <v>2019</v>
      </c>
      <c r="B217" s="69" t="s">
        <v>220</v>
      </c>
      <c r="C217" s="69" t="s">
        <v>641</v>
      </c>
      <c r="D217" s="70" t="s">
        <v>642</v>
      </c>
      <c r="E217" s="71" t="s">
        <v>643</v>
      </c>
      <c r="F217" s="72">
        <v>19687</v>
      </c>
      <c r="G217" s="72">
        <v>320</v>
      </c>
      <c r="H217" s="72">
        <v>600</v>
      </c>
      <c r="I217" s="72">
        <v>480</v>
      </c>
    </row>
    <row r="218" spans="1:9">
      <c r="A218" s="68">
        <v>2019</v>
      </c>
      <c r="B218" s="69" t="s">
        <v>220</v>
      </c>
      <c r="C218" s="69" t="s">
        <v>686</v>
      </c>
      <c r="D218" s="70" t="s">
        <v>687</v>
      </c>
      <c r="E218" s="71" t="s">
        <v>688</v>
      </c>
      <c r="F218" s="72">
        <v>19673</v>
      </c>
      <c r="G218" s="72">
        <v>524</v>
      </c>
      <c r="H218" s="72">
        <v>650</v>
      </c>
      <c r="I218" s="72">
        <v>511</v>
      </c>
    </row>
    <row r="219" spans="1:9">
      <c r="A219" s="68">
        <v>2019</v>
      </c>
      <c r="B219" s="69" t="s">
        <v>220</v>
      </c>
      <c r="C219" s="69" t="s">
        <v>1301</v>
      </c>
      <c r="D219" s="70" t="s">
        <v>1302</v>
      </c>
      <c r="E219" s="71" t="s">
        <v>1303</v>
      </c>
      <c r="F219" s="72">
        <v>19646</v>
      </c>
      <c r="G219" s="72">
        <v>215</v>
      </c>
      <c r="H219" s="72">
        <v>390</v>
      </c>
      <c r="I219" s="72">
        <v>417</v>
      </c>
    </row>
    <row r="220" spans="1:9">
      <c r="A220" s="68">
        <v>2019</v>
      </c>
      <c r="B220" s="69" t="s">
        <v>220</v>
      </c>
      <c r="C220" s="69" t="s">
        <v>887</v>
      </c>
      <c r="D220" s="70" t="s">
        <v>888</v>
      </c>
      <c r="E220" s="71" t="s">
        <v>889</v>
      </c>
      <c r="F220" s="72">
        <v>19634</v>
      </c>
      <c r="G220" s="72">
        <v>306</v>
      </c>
      <c r="H220" s="72">
        <v>412</v>
      </c>
      <c r="I220" s="72">
        <v>410</v>
      </c>
    </row>
    <row r="221" spans="1:9">
      <c r="A221" s="68">
        <v>2019</v>
      </c>
      <c r="B221" s="69" t="s">
        <v>220</v>
      </c>
      <c r="C221" s="69" t="s">
        <v>1217</v>
      </c>
      <c r="D221" s="70" t="s">
        <v>1218</v>
      </c>
      <c r="E221" s="71" t="s">
        <v>1219</v>
      </c>
      <c r="F221" s="72">
        <v>19609</v>
      </c>
      <c r="G221" s="72">
        <v>380</v>
      </c>
      <c r="H221" s="72">
        <v>600</v>
      </c>
      <c r="I221" s="72">
        <v>470</v>
      </c>
    </row>
    <row r="222" spans="1:9">
      <c r="A222" s="68">
        <v>2019</v>
      </c>
      <c r="B222" s="69" t="s">
        <v>220</v>
      </c>
      <c r="C222" s="69" t="s">
        <v>797</v>
      </c>
      <c r="D222" s="70" t="s">
        <v>798</v>
      </c>
      <c r="E222" s="71" t="s">
        <v>799</v>
      </c>
      <c r="F222" s="72">
        <v>19535</v>
      </c>
      <c r="G222" s="72">
        <v>235</v>
      </c>
      <c r="H222" s="72">
        <v>590</v>
      </c>
      <c r="I222" s="72">
        <v>430</v>
      </c>
    </row>
    <row r="223" spans="1:9">
      <c r="A223" s="68">
        <v>2019</v>
      </c>
      <c r="B223" s="69" t="s">
        <v>220</v>
      </c>
      <c r="C223" s="69" t="s">
        <v>626</v>
      </c>
      <c r="D223" s="70" t="s">
        <v>627</v>
      </c>
      <c r="E223" s="71" t="s">
        <v>628</v>
      </c>
      <c r="F223" s="72">
        <v>19516</v>
      </c>
      <c r="G223" s="72">
        <v>320</v>
      </c>
      <c r="H223" s="72">
        <v>765</v>
      </c>
      <c r="I223" s="72">
        <v>575</v>
      </c>
    </row>
    <row r="224" spans="1:9">
      <c r="A224" s="68">
        <v>2019</v>
      </c>
      <c r="B224" s="69" t="s">
        <v>220</v>
      </c>
      <c r="C224" s="69" t="s">
        <v>758</v>
      </c>
      <c r="D224" s="70" t="s">
        <v>759</v>
      </c>
      <c r="E224" s="71" t="s">
        <v>760</v>
      </c>
      <c r="F224" s="72">
        <v>19314</v>
      </c>
      <c r="G224" s="72">
        <v>316</v>
      </c>
      <c r="H224" s="72">
        <v>625</v>
      </c>
      <c r="I224" s="72">
        <v>430</v>
      </c>
    </row>
    <row r="225" spans="1:9">
      <c r="A225" s="68">
        <v>2019</v>
      </c>
      <c r="B225" s="69" t="s">
        <v>220</v>
      </c>
      <c r="C225" s="69" t="s">
        <v>599</v>
      </c>
      <c r="D225" s="70" t="s">
        <v>600</v>
      </c>
      <c r="E225" s="71" t="s">
        <v>601</v>
      </c>
      <c r="F225" s="72">
        <v>19297</v>
      </c>
      <c r="G225" s="72">
        <v>469</v>
      </c>
      <c r="H225" s="72">
        <v>650</v>
      </c>
      <c r="I225" s="72">
        <v>503</v>
      </c>
    </row>
    <row r="226" spans="1:9">
      <c r="A226" s="68">
        <v>2019</v>
      </c>
      <c r="B226" s="69" t="s">
        <v>220</v>
      </c>
      <c r="C226" s="69" t="s">
        <v>1304</v>
      </c>
      <c r="D226" s="70" t="s">
        <v>1305</v>
      </c>
      <c r="E226" s="71" t="s">
        <v>1306</v>
      </c>
      <c r="F226" s="72">
        <v>19026</v>
      </c>
      <c r="G226" s="72">
        <v>420</v>
      </c>
      <c r="H226" s="72">
        <v>495</v>
      </c>
      <c r="I226" s="72">
        <v>495</v>
      </c>
    </row>
    <row r="227" spans="1:9">
      <c r="A227" s="68">
        <v>2019</v>
      </c>
      <c r="B227" s="69" t="s">
        <v>220</v>
      </c>
      <c r="C227" s="69" t="s">
        <v>368</v>
      </c>
      <c r="D227" s="70" t="s">
        <v>369</v>
      </c>
      <c r="E227" s="71" t="s">
        <v>370</v>
      </c>
      <c r="F227" s="72">
        <v>19004</v>
      </c>
      <c r="G227" s="72">
        <v>260</v>
      </c>
      <c r="H227" s="72">
        <v>480</v>
      </c>
      <c r="I227" s="72">
        <v>420</v>
      </c>
    </row>
    <row r="228" spans="1:9">
      <c r="A228" s="68">
        <v>2019</v>
      </c>
      <c r="B228" s="69" t="s">
        <v>220</v>
      </c>
      <c r="C228" s="69" t="s">
        <v>1019</v>
      </c>
      <c r="D228" s="70" t="s">
        <v>1020</v>
      </c>
      <c r="E228" s="71" t="s">
        <v>1021</v>
      </c>
      <c r="F228" s="72">
        <v>18838</v>
      </c>
      <c r="G228" s="72">
        <v>276</v>
      </c>
      <c r="H228" s="72">
        <v>445</v>
      </c>
      <c r="I228" s="72">
        <v>440</v>
      </c>
    </row>
    <row r="229" spans="1:9">
      <c r="A229" s="68">
        <v>2019</v>
      </c>
      <c r="B229" s="69" t="s">
        <v>220</v>
      </c>
      <c r="C229" s="69" t="s">
        <v>596</v>
      </c>
      <c r="D229" s="70" t="s">
        <v>597</v>
      </c>
      <c r="E229" s="71" t="s">
        <v>598</v>
      </c>
      <c r="F229" s="72">
        <v>18789</v>
      </c>
      <c r="G229" s="72">
        <v>370</v>
      </c>
      <c r="H229" s="72">
        <v>959</v>
      </c>
      <c r="I229" s="72">
        <v>475</v>
      </c>
    </row>
    <row r="230" spans="1:9">
      <c r="A230" s="68">
        <v>2019</v>
      </c>
      <c r="B230" s="69" t="s">
        <v>220</v>
      </c>
      <c r="C230" s="69" t="s">
        <v>713</v>
      </c>
      <c r="D230" s="70" t="s">
        <v>714</v>
      </c>
      <c r="E230" s="71" t="s">
        <v>715</v>
      </c>
      <c r="F230" s="72">
        <v>18784</v>
      </c>
      <c r="G230" s="72">
        <v>450</v>
      </c>
      <c r="H230" s="72">
        <v>660</v>
      </c>
      <c r="I230" s="72">
        <v>460</v>
      </c>
    </row>
    <row r="231" spans="1:9">
      <c r="A231" s="68">
        <v>2019</v>
      </c>
      <c r="B231" s="69" t="s">
        <v>220</v>
      </c>
      <c r="C231" s="69" t="s">
        <v>704</v>
      </c>
      <c r="D231" s="70" t="s">
        <v>705</v>
      </c>
      <c r="E231" s="71" t="s">
        <v>706</v>
      </c>
      <c r="F231" s="72">
        <v>18760</v>
      </c>
      <c r="G231" s="72">
        <v>394</v>
      </c>
      <c r="H231" s="72">
        <v>632</v>
      </c>
      <c r="I231" s="72">
        <v>490</v>
      </c>
    </row>
    <row r="232" spans="1:9">
      <c r="A232" s="68">
        <v>2019</v>
      </c>
      <c r="B232" s="69" t="s">
        <v>220</v>
      </c>
      <c r="C232" s="69" t="s">
        <v>668</v>
      </c>
      <c r="D232" s="70" t="s">
        <v>669</v>
      </c>
      <c r="E232" s="71" t="s">
        <v>670</v>
      </c>
      <c r="F232" s="72">
        <v>18737</v>
      </c>
      <c r="G232" s="72">
        <v>344</v>
      </c>
      <c r="H232" s="72">
        <v>574</v>
      </c>
      <c r="I232" s="72">
        <v>492</v>
      </c>
    </row>
    <row r="233" spans="1:9">
      <c r="A233" s="68">
        <v>2019</v>
      </c>
      <c r="B233" s="69" t="s">
        <v>220</v>
      </c>
      <c r="C233" s="69" t="s">
        <v>623</v>
      </c>
      <c r="D233" s="70" t="s">
        <v>624</v>
      </c>
      <c r="E233" s="71" t="s">
        <v>625</v>
      </c>
      <c r="F233" s="72">
        <v>18660</v>
      </c>
      <c r="G233" s="72">
        <v>445</v>
      </c>
      <c r="H233" s="72">
        <v>570</v>
      </c>
      <c r="I233" s="72">
        <v>475</v>
      </c>
    </row>
    <row r="234" spans="1:9">
      <c r="A234" s="68">
        <v>2019</v>
      </c>
      <c r="B234" s="69" t="s">
        <v>220</v>
      </c>
      <c r="C234" s="69" t="s">
        <v>1016</v>
      </c>
      <c r="D234" s="70" t="s">
        <v>1017</v>
      </c>
      <c r="E234" s="71" t="s">
        <v>1018</v>
      </c>
      <c r="F234" s="72">
        <v>18455</v>
      </c>
      <c r="G234" s="72">
        <v>237</v>
      </c>
      <c r="H234" s="72">
        <v>443</v>
      </c>
      <c r="I234" s="72">
        <v>430</v>
      </c>
    </row>
    <row r="235" spans="1:9">
      <c r="A235" s="68">
        <v>2019</v>
      </c>
      <c r="B235" s="69" t="s">
        <v>220</v>
      </c>
      <c r="C235" s="69" t="s">
        <v>590</v>
      </c>
      <c r="D235" s="70" t="s">
        <v>591</v>
      </c>
      <c r="E235" s="71" t="s">
        <v>592</v>
      </c>
      <c r="F235" s="72">
        <v>18431</v>
      </c>
      <c r="G235" s="72">
        <v>209</v>
      </c>
      <c r="H235" s="72">
        <v>413</v>
      </c>
      <c r="I235" s="72">
        <v>411</v>
      </c>
    </row>
    <row r="236" spans="1:9">
      <c r="A236" s="68">
        <v>2019</v>
      </c>
      <c r="B236" s="69" t="s">
        <v>220</v>
      </c>
      <c r="C236" s="69" t="s">
        <v>638</v>
      </c>
      <c r="D236" s="70" t="s">
        <v>639</v>
      </c>
      <c r="E236" s="71" t="s">
        <v>640</v>
      </c>
      <c r="F236" s="72">
        <v>18259</v>
      </c>
      <c r="G236" s="72">
        <v>260</v>
      </c>
      <c r="H236" s="72">
        <v>480</v>
      </c>
      <c r="I236" s="72">
        <v>445</v>
      </c>
    </row>
    <row r="237" spans="1:9">
      <c r="A237" s="68">
        <v>2019</v>
      </c>
      <c r="B237" s="69" t="s">
        <v>220</v>
      </c>
      <c r="C237" s="69" t="s">
        <v>1382</v>
      </c>
      <c r="D237" s="70" t="s">
        <v>1383</v>
      </c>
      <c r="E237" s="71" t="s">
        <v>1384</v>
      </c>
      <c r="F237" s="72">
        <v>18121</v>
      </c>
      <c r="G237" s="72">
        <v>655</v>
      </c>
      <c r="H237" s="72">
        <v>940</v>
      </c>
      <c r="I237" s="72">
        <v>475</v>
      </c>
    </row>
    <row r="238" spans="1:9">
      <c r="A238" s="68">
        <v>2019</v>
      </c>
      <c r="B238" s="69" t="s">
        <v>220</v>
      </c>
      <c r="C238" s="69" t="s">
        <v>1313</v>
      </c>
      <c r="D238" s="70" t="s">
        <v>1314</v>
      </c>
      <c r="E238" s="71" t="s">
        <v>1315</v>
      </c>
      <c r="F238" s="72">
        <v>17818</v>
      </c>
      <c r="G238" s="72">
        <v>250</v>
      </c>
      <c r="H238" s="72">
        <v>650</v>
      </c>
      <c r="I238" s="72">
        <v>440</v>
      </c>
    </row>
    <row r="239" spans="1:9">
      <c r="A239" s="68">
        <v>2019</v>
      </c>
      <c r="B239" s="69" t="s">
        <v>220</v>
      </c>
      <c r="C239" s="69" t="s">
        <v>1280</v>
      </c>
      <c r="D239" s="70" t="s">
        <v>1281</v>
      </c>
      <c r="E239" s="71" t="s">
        <v>1282</v>
      </c>
      <c r="F239" s="72">
        <v>17762</v>
      </c>
      <c r="G239" s="72">
        <v>369</v>
      </c>
      <c r="H239" s="72">
        <v>668</v>
      </c>
      <c r="I239" s="72">
        <v>485</v>
      </c>
    </row>
    <row r="240" spans="1:9">
      <c r="A240" s="68">
        <v>2019</v>
      </c>
      <c r="B240" s="69" t="s">
        <v>220</v>
      </c>
      <c r="C240" s="69" t="s">
        <v>560</v>
      </c>
      <c r="D240" s="70" t="s">
        <v>561</v>
      </c>
      <c r="E240" s="71" t="s">
        <v>562</v>
      </c>
      <c r="F240" s="72">
        <v>17621</v>
      </c>
      <c r="G240" s="72">
        <v>430</v>
      </c>
      <c r="H240" s="72">
        <v>530</v>
      </c>
      <c r="I240" s="72">
        <v>490</v>
      </c>
    </row>
    <row r="241" spans="1:9">
      <c r="A241" s="68">
        <v>2019</v>
      </c>
      <c r="B241" s="69" t="s">
        <v>220</v>
      </c>
      <c r="C241" s="69" t="s">
        <v>476</v>
      </c>
      <c r="D241" s="70" t="s">
        <v>477</v>
      </c>
      <c r="E241" s="71" t="s">
        <v>478</v>
      </c>
      <c r="F241" s="72">
        <v>17477</v>
      </c>
      <c r="G241" s="72">
        <v>399</v>
      </c>
      <c r="H241" s="72">
        <v>499</v>
      </c>
      <c r="I241" s="72">
        <v>499</v>
      </c>
    </row>
    <row r="242" spans="1:9">
      <c r="A242" s="68">
        <v>2019</v>
      </c>
      <c r="B242" s="69" t="s">
        <v>220</v>
      </c>
      <c r="C242" s="69" t="s">
        <v>533</v>
      </c>
      <c r="D242" s="70" t="s">
        <v>534</v>
      </c>
      <c r="E242" s="71" t="s">
        <v>535</v>
      </c>
      <c r="F242" s="72">
        <v>17362</v>
      </c>
      <c r="G242" s="72">
        <v>420</v>
      </c>
      <c r="H242" s="72">
        <v>635</v>
      </c>
      <c r="I242" s="72">
        <v>505</v>
      </c>
    </row>
    <row r="243" spans="1:9">
      <c r="A243" s="68">
        <v>2019</v>
      </c>
      <c r="B243" s="69" t="s">
        <v>220</v>
      </c>
      <c r="C243" s="69" t="s">
        <v>1088</v>
      </c>
      <c r="D243" s="70" t="s">
        <v>1089</v>
      </c>
      <c r="E243" s="71" t="s">
        <v>1090</v>
      </c>
      <c r="F243" s="72">
        <v>17284</v>
      </c>
      <c r="G243" s="72">
        <v>300</v>
      </c>
      <c r="H243" s="72">
        <v>545</v>
      </c>
      <c r="I243" s="72">
        <v>445</v>
      </c>
    </row>
    <row r="244" spans="1:9">
      <c r="A244" s="68">
        <v>2019</v>
      </c>
      <c r="B244" s="69" t="s">
        <v>220</v>
      </c>
      <c r="C244" s="69" t="s">
        <v>1070</v>
      </c>
      <c r="D244" s="70" t="s">
        <v>1071</v>
      </c>
      <c r="E244" s="71" t="s">
        <v>1072</v>
      </c>
      <c r="F244" s="72">
        <v>17275</v>
      </c>
      <c r="G244" s="72">
        <v>250</v>
      </c>
      <c r="H244" s="72">
        <v>580</v>
      </c>
      <c r="I244" s="72">
        <v>450</v>
      </c>
    </row>
    <row r="245" spans="1:9">
      <c r="A245" s="68">
        <v>2019</v>
      </c>
      <c r="B245" s="69" t="s">
        <v>220</v>
      </c>
      <c r="C245" s="69" t="s">
        <v>734</v>
      </c>
      <c r="D245" s="70" t="s">
        <v>735</v>
      </c>
      <c r="E245" s="71" t="s">
        <v>736</v>
      </c>
      <c r="F245" s="72">
        <v>17239</v>
      </c>
      <c r="G245" s="72">
        <v>230</v>
      </c>
      <c r="H245" s="72">
        <v>550</v>
      </c>
      <c r="I245" s="72">
        <v>444</v>
      </c>
    </row>
    <row r="246" spans="1:9">
      <c r="A246" s="68">
        <v>2019</v>
      </c>
      <c r="B246" s="69" t="s">
        <v>220</v>
      </c>
      <c r="C246" s="69" t="s">
        <v>1289</v>
      </c>
      <c r="D246" s="70" t="s">
        <v>1290</v>
      </c>
      <c r="E246" s="71" t="s">
        <v>1291</v>
      </c>
      <c r="F246" s="72">
        <v>17080</v>
      </c>
      <c r="G246" s="72">
        <v>223</v>
      </c>
      <c r="H246" s="72">
        <v>472</v>
      </c>
      <c r="I246" s="72">
        <v>423</v>
      </c>
    </row>
    <row r="247" spans="1:9">
      <c r="A247" s="68">
        <v>2019</v>
      </c>
      <c r="B247" s="69" t="s">
        <v>220</v>
      </c>
      <c r="C247" s="69" t="s">
        <v>1388</v>
      </c>
      <c r="D247" s="70" t="s">
        <v>1389</v>
      </c>
      <c r="E247" s="71" t="s">
        <v>1390</v>
      </c>
      <c r="F247" s="72">
        <v>17079</v>
      </c>
      <c r="G247" s="72">
        <v>350</v>
      </c>
      <c r="H247" s="72">
        <v>560</v>
      </c>
      <c r="I247" s="72">
        <v>460</v>
      </c>
    </row>
    <row r="248" spans="1:9">
      <c r="A248" s="68">
        <v>2019</v>
      </c>
      <c r="B248" s="69" t="s">
        <v>220</v>
      </c>
      <c r="C248" s="69" t="s">
        <v>617</v>
      </c>
      <c r="D248" s="70" t="s">
        <v>618</v>
      </c>
      <c r="E248" s="71" t="s">
        <v>619</v>
      </c>
      <c r="F248" s="72">
        <v>17019</v>
      </c>
      <c r="G248" s="72">
        <v>314</v>
      </c>
      <c r="H248" s="72">
        <v>465</v>
      </c>
      <c r="I248" s="72">
        <v>489</v>
      </c>
    </row>
    <row r="249" spans="1:9">
      <c r="A249" s="68">
        <v>2019</v>
      </c>
      <c r="B249" s="69" t="s">
        <v>220</v>
      </c>
      <c r="C249" s="69" t="s">
        <v>1238</v>
      </c>
      <c r="D249" s="70" t="s">
        <v>1239</v>
      </c>
      <c r="E249" s="71" t="s">
        <v>1240</v>
      </c>
      <c r="F249" s="72">
        <v>16804</v>
      </c>
      <c r="G249" s="72">
        <v>400</v>
      </c>
      <c r="H249" s="72">
        <v>910</v>
      </c>
      <c r="I249" s="72">
        <v>480</v>
      </c>
    </row>
    <row r="250" spans="1:9">
      <c r="A250" s="68">
        <v>2019</v>
      </c>
      <c r="B250" s="69" t="s">
        <v>220</v>
      </c>
      <c r="C250" s="69" t="s">
        <v>287</v>
      </c>
      <c r="D250" s="70" t="s">
        <v>288</v>
      </c>
      <c r="E250" s="71" t="s">
        <v>289</v>
      </c>
      <c r="F250" s="72">
        <v>16352</v>
      </c>
      <c r="G250" s="72">
        <v>217</v>
      </c>
      <c r="H250" s="72">
        <v>429</v>
      </c>
      <c r="I250" s="72">
        <v>370</v>
      </c>
    </row>
    <row r="251" spans="1:9">
      <c r="A251" s="68">
        <v>2019</v>
      </c>
      <c r="B251" s="69" t="s">
        <v>220</v>
      </c>
      <c r="C251" s="69" t="s">
        <v>1145</v>
      </c>
      <c r="D251" s="70" t="s">
        <v>1146</v>
      </c>
      <c r="E251" s="71" t="s">
        <v>1147</v>
      </c>
      <c r="F251" s="72">
        <v>16287</v>
      </c>
      <c r="G251" s="72">
        <v>209</v>
      </c>
      <c r="H251" s="72">
        <v>413</v>
      </c>
      <c r="I251" s="72">
        <v>411</v>
      </c>
    </row>
    <row r="252" spans="1:9">
      <c r="A252" s="68">
        <v>2019</v>
      </c>
      <c r="B252" s="69" t="s">
        <v>220</v>
      </c>
      <c r="C252" s="69" t="s">
        <v>1082</v>
      </c>
      <c r="D252" s="70" t="s">
        <v>1083</v>
      </c>
      <c r="E252" s="71" t="s">
        <v>1084</v>
      </c>
      <c r="F252" s="72">
        <v>16252</v>
      </c>
      <c r="G252" s="72">
        <v>260</v>
      </c>
      <c r="H252" s="72">
        <v>560</v>
      </c>
      <c r="I252" s="72">
        <v>495</v>
      </c>
    </row>
    <row r="253" spans="1:9">
      <c r="A253" s="68">
        <v>2019</v>
      </c>
      <c r="B253" s="69" t="s">
        <v>220</v>
      </c>
      <c r="C253" s="69" t="s">
        <v>1028</v>
      </c>
      <c r="D253" s="70" t="s">
        <v>1029</v>
      </c>
      <c r="E253" s="71" t="s">
        <v>1030</v>
      </c>
      <c r="F253" s="72">
        <v>16203</v>
      </c>
      <c r="G253" s="72">
        <v>280</v>
      </c>
      <c r="H253" s="72">
        <v>443</v>
      </c>
      <c r="I253" s="72">
        <v>418</v>
      </c>
    </row>
    <row r="254" spans="1:9">
      <c r="A254" s="68">
        <v>2019</v>
      </c>
      <c r="B254" s="69" t="s">
        <v>220</v>
      </c>
      <c r="C254" s="69" t="s">
        <v>1256</v>
      </c>
      <c r="D254" s="70" t="s">
        <v>1257</v>
      </c>
      <c r="E254" s="71" t="s">
        <v>1258</v>
      </c>
      <c r="F254" s="72">
        <v>16135</v>
      </c>
      <c r="G254" s="72">
        <v>303</v>
      </c>
      <c r="H254" s="72">
        <v>487</v>
      </c>
      <c r="I254" s="72">
        <v>430</v>
      </c>
    </row>
    <row r="255" spans="1:9">
      <c r="A255" s="68">
        <v>2019</v>
      </c>
      <c r="B255" s="69" t="s">
        <v>220</v>
      </c>
      <c r="C255" s="69" t="s">
        <v>1244</v>
      </c>
      <c r="D255" s="70" t="s">
        <v>1245</v>
      </c>
      <c r="E255" s="71" t="s">
        <v>1246</v>
      </c>
      <c r="F255" s="72">
        <v>16128</v>
      </c>
      <c r="G255" s="72">
        <v>230</v>
      </c>
      <c r="H255" s="72">
        <v>430</v>
      </c>
      <c r="I255" s="72">
        <v>423</v>
      </c>
    </row>
    <row r="256" spans="1:9">
      <c r="A256" s="68">
        <v>2019</v>
      </c>
      <c r="B256" s="69" t="s">
        <v>220</v>
      </c>
      <c r="C256" s="69" t="s">
        <v>1133</v>
      </c>
      <c r="D256" s="70" t="s">
        <v>1134</v>
      </c>
      <c r="E256" s="71" t="s">
        <v>1135</v>
      </c>
      <c r="F256" s="72">
        <v>16127</v>
      </c>
      <c r="G256" s="72">
        <v>217</v>
      </c>
      <c r="H256" s="72">
        <v>429</v>
      </c>
      <c r="I256" s="72">
        <v>410</v>
      </c>
    </row>
    <row r="257" spans="1:9">
      <c r="A257" s="68">
        <v>2019</v>
      </c>
      <c r="B257" s="69" t="s">
        <v>220</v>
      </c>
      <c r="C257" s="69" t="s">
        <v>1004</v>
      </c>
      <c r="D257" s="70" t="s">
        <v>1005</v>
      </c>
      <c r="E257" s="71" t="s">
        <v>1006</v>
      </c>
      <c r="F257" s="72">
        <v>16089</v>
      </c>
      <c r="G257" s="72">
        <v>223</v>
      </c>
      <c r="H257" s="72">
        <v>443</v>
      </c>
      <c r="I257" s="72">
        <v>442</v>
      </c>
    </row>
    <row r="258" spans="1:9">
      <c r="A258" s="68">
        <v>2019</v>
      </c>
      <c r="B258" s="69" t="s">
        <v>220</v>
      </c>
      <c r="C258" s="69" t="s">
        <v>1346</v>
      </c>
      <c r="D258" s="70" t="s">
        <v>1347</v>
      </c>
      <c r="E258" s="71" t="s">
        <v>1348</v>
      </c>
      <c r="F258" s="72">
        <v>16056</v>
      </c>
      <c r="G258" s="72">
        <v>383</v>
      </c>
      <c r="H258" s="72">
        <v>519</v>
      </c>
      <c r="I258" s="72">
        <v>450</v>
      </c>
    </row>
    <row r="259" spans="1:9">
      <c r="A259" s="68">
        <v>2019</v>
      </c>
      <c r="B259" s="69" t="s">
        <v>220</v>
      </c>
      <c r="C259" s="69" t="s">
        <v>965</v>
      </c>
      <c r="D259" s="70" t="s">
        <v>966</v>
      </c>
      <c r="E259" s="71" t="s">
        <v>967</v>
      </c>
      <c r="F259" s="72">
        <v>15995</v>
      </c>
      <c r="G259" s="72">
        <v>205</v>
      </c>
      <c r="H259" s="72">
        <v>380</v>
      </c>
      <c r="I259" s="72">
        <v>397</v>
      </c>
    </row>
    <row r="260" spans="1:9">
      <c r="A260" s="68">
        <v>2019</v>
      </c>
      <c r="B260" s="69" t="s">
        <v>220</v>
      </c>
      <c r="C260" s="69" t="s">
        <v>353</v>
      </c>
      <c r="D260" s="70" t="s">
        <v>354</v>
      </c>
      <c r="E260" s="71" t="s">
        <v>355</v>
      </c>
      <c r="F260" s="72">
        <v>15775</v>
      </c>
      <c r="G260" s="72">
        <v>240</v>
      </c>
      <c r="H260" s="72">
        <v>443</v>
      </c>
      <c r="I260" s="72">
        <v>418</v>
      </c>
    </row>
    <row r="261" spans="1:9">
      <c r="A261" s="68">
        <v>2019</v>
      </c>
      <c r="B261" s="69" t="s">
        <v>220</v>
      </c>
      <c r="C261" s="69" t="s">
        <v>920</v>
      </c>
      <c r="D261" s="70" t="s">
        <v>921</v>
      </c>
      <c r="E261" s="71" t="s">
        <v>922</v>
      </c>
      <c r="F261" s="72">
        <v>15541</v>
      </c>
      <c r="G261" s="72">
        <v>253</v>
      </c>
      <c r="H261" s="72">
        <v>500</v>
      </c>
      <c r="I261" s="72">
        <v>425</v>
      </c>
    </row>
    <row r="262" spans="1:9">
      <c r="A262" s="68">
        <v>2019</v>
      </c>
      <c r="B262" s="69" t="s">
        <v>220</v>
      </c>
      <c r="C262" s="69" t="s">
        <v>365</v>
      </c>
      <c r="D262" s="70" t="s">
        <v>366</v>
      </c>
      <c r="E262" s="71" t="s">
        <v>367</v>
      </c>
      <c r="F262" s="72">
        <v>15530</v>
      </c>
      <c r="G262" s="72">
        <v>255</v>
      </c>
      <c r="H262" s="72">
        <v>450</v>
      </c>
      <c r="I262" s="72">
        <v>420</v>
      </c>
    </row>
    <row r="263" spans="1:9">
      <c r="A263" s="68">
        <v>2019</v>
      </c>
      <c r="B263" s="69" t="s">
        <v>220</v>
      </c>
      <c r="C263" s="69" t="s">
        <v>776</v>
      </c>
      <c r="D263" s="70" t="s">
        <v>777</v>
      </c>
      <c r="E263" s="71" t="s">
        <v>778</v>
      </c>
      <c r="F263" s="72">
        <v>15453</v>
      </c>
      <c r="G263" s="72">
        <v>213</v>
      </c>
      <c r="H263" s="72">
        <v>423</v>
      </c>
      <c r="I263" s="72">
        <v>415</v>
      </c>
    </row>
    <row r="264" spans="1:9">
      <c r="A264" s="68">
        <v>2019</v>
      </c>
      <c r="B264" s="69" t="s">
        <v>220</v>
      </c>
      <c r="C264" s="69" t="s">
        <v>449</v>
      </c>
      <c r="D264" s="70" t="s">
        <v>450</v>
      </c>
      <c r="E264" s="71" t="s">
        <v>451</v>
      </c>
      <c r="F264" s="72">
        <v>15435</v>
      </c>
      <c r="G264" s="72">
        <v>350</v>
      </c>
      <c r="H264" s="72">
        <v>490</v>
      </c>
      <c r="I264" s="72">
        <v>445</v>
      </c>
    </row>
    <row r="265" spans="1:9">
      <c r="A265" s="68">
        <v>2019</v>
      </c>
      <c r="B265" s="69" t="s">
        <v>220</v>
      </c>
      <c r="C265" s="69" t="s">
        <v>1124</v>
      </c>
      <c r="D265" s="70" t="s">
        <v>1125</v>
      </c>
      <c r="E265" s="71" t="s">
        <v>1126</v>
      </c>
      <c r="F265" s="72">
        <v>15412</v>
      </c>
      <c r="G265" s="72">
        <v>270</v>
      </c>
      <c r="H265" s="72">
        <v>470</v>
      </c>
      <c r="I265" s="72">
        <v>415</v>
      </c>
    </row>
    <row r="266" spans="1:9">
      <c r="A266" s="68">
        <v>2019</v>
      </c>
      <c r="B266" s="69" t="s">
        <v>220</v>
      </c>
      <c r="C266" s="69" t="s">
        <v>1103</v>
      </c>
      <c r="D266" s="70" t="s">
        <v>1104</v>
      </c>
      <c r="E266" s="71" t="s">
        <v>1105</v>
      </c>
      <c r="F266" s="72">
        <v>15405</v>
      </c>
      <c r="G266" s="72">
        <v>281</v>
      </c>
      <c r="H266" s="72">
        <v>499</v>
      </c>
      <c r="I266" s="72">
        <v>434</v>
      </c>
    </row>
    <row r="267" spans="1:9">
      <c r="A267" s="68">
        <v>2019</v>
      </c>
      <c r="B267" s="69" t="s">
        <v>220</v>
      </c>
      <c r="C267" s="69" t="s">
        <v>1058</v>
      </c>
      <c r="D267" s="70" t="s">
        <v>1059</v>
      </c>
      <c r="E267" s="71" t="s">
        <v>1060</v>
      </c>
      <c r="F267" s="72">
        <v>15064</v>
      </c>
      <c r="G267" s="72">
        <v>300</v>
      </c>
      <c r="H267" s="72">
        <v>620</v>
      </c>
      <c r="I267" s="72">
        <v>443</v>
      </c>
    </row>
    <row r="268" spans="1:9">
      <c r="A268" s="68">
        <v>2019</v>
      </c>
      <c r="B268" s="69" t="s">
        <v>220</v>
      </c>
      <c r="C268" s="69" t="s">
        <v>605</v>
      </c>
      <c r="D268" s="70" t="s">
        <v>606</v>
      </c>
      <c r="E268" s="71" t="s">
        <v>607</v>
      </c>
      <c r="F268" s="72">
        <v>14988</v>
      </c>
      <c r="G268" s="72">
        <v>400</v>
      </c>
      <c r="H268" s="72">
        <v>695</v>
      </c>
      <c r="I268" s="72">
        <v>470</v>
      </c>
    </row>
    <row r="269" spans="1:9">
      <c r="A269" s="68">
        <v>2019</v>
      </c>
      <c r="B269" s="69" t="s">
        <v>220</v>
      </c>
      <c r="C269" s="69" t="s">
        <v>647</v>
      </c>
      <c r="D269" s="70" t="s">
        <v>648</v>
      </c>
      <c r="E269" s="71" t="s">
        <v>649</v>
      </c>
      <c r="F269" s="72">
        <v>14946</v>
      </c>
      <c r="G269" s="72">
        <v>270</v>
      </c>
      <c r="H269" s="72">
        <v>540</v>
      </c>
      <c r="I269" s="72">
        <v>424</v>
      </c>
    </row>
    <row r="270" spans="1:9">
      <c r="A270" s="68">
        <v>2019</v>
      </c>
      <c r="B270" s="69" t="s">
        <v>220</v>
      </c>
      <c r="C270" s="69" t="s">
        <v>755</v>
      </c>
      <c r="D270" s="70" t="s">
        <v>756</v>
      </c>
      <c r="E270" s="71" t="s">
        <v>757</v>
      </c>
      <c r="F270" s="72">
        <v>14879</v>
      </c>
      <c r="G270" s="72">
        <v>170</v>
      </c>
      <c r="H270" s="72">
        <v>350</v>
      </c>
      <c r="I270" s="72">
        <v>390</v>
      </c>
    </row>
    <row r="271" spans="1:9">
      <c r="A271" s="68">
        <v>2019</v>
      </c>
      <c r="B271" s="69" t="s">
        <v>220</v>
      </c>
      <c r="C271" s="69" t="s">
        <v>1307</v>
      </c>
      <c r="D271" s="70" t="s">
        <v>1308</v>
      </c>
      <c r="E271" s="71" t="s">
        <v>1309</v>
      </c>
      <c r="F271" s="72">
        <v>14870</v>
      </c>
      <c r="G271" s="72">
        <v>223</v>
      </c>
      <c r="H271" s="72">
        <v>443</v>
      </c>
      <c r="I271" s="72">
        <v>430</v>
      </c>
    </row>
    <row r="272" spans="1:9">
      <c r="A272" s="68">
        <v>2019</v>
      </c>
      <c r="B272" s="69" t="s">
        <v>220</v>
      </c>
      <c r="C272" s="69" t="s">
        <v>1316</v>
      </c>
      <c r="D272" s="70" t="s">
        <v>1317</v>
      </c>
      <c r="E272" s="71" t="s">
        <v>1318</v>
      </c>
      <c r="F272" s="72">
        <v>14857</v>
      </c>
      <c r="G272" s="72">
        <v>250</v>
      </c>
      <c r="H272" s="72">
        <v>490</v>
      </c>
      <c r="I272" s="72">
        <v>440</v>
      </c>
    </row>
    <row r="273" spans="1:9">
      <c r="A273" s="68">
        <v>2019</v>
      </c>
      <c r="B273" s="69" t="s">
        <v>220</v>
      </c>
      <c r="C273" s="69" t="s">
        <v>356</v>
      </c>
      <c r="D273" s="70" t="s">
        <v>357</v>
      </c>
      <c r="E273" s="71" t="s">
        <v>358</v>
      </c>
      <c r="F273" s="72">
        <v>14764</v>
      </c>
      <c r="G273" s="72">
        <v>280</v>
      </c>
      <c r="H273" s="72">
        <v>490</v>
      </c>
      <c r="I273" s="72">
        <v>455</v>
      </c>
    </row>
    <row r="274" spans="1:9">
      <c r="A274" s="68">
        <v>2019</v>
      </c>
      <c r="B274" s="69" t="s">
        <v>220</v>
      </c>
      <c r="C274" s="69" t="s">
        <v>1013</v>
      </c>
      <c r="D274" s="70" t="s">
        <v>1014</v>
      </c>
      <c r="E274" s="71" t="s">
        <v>1015</v>
      </c>
      <c r="F274" s="72">
        <v>14526</v>
      </c>
      <c r="G274" s="72">
        <v>285</v>
      </c>
      <c r="H274" s="72">
        <v>620</v>
      </c>
      <c r="I274" s="72">
        <v>420</v>
      </c>
    </row>
    <row r="275" spans="1:9">
      <c r="A275" s="68">
        <v>2019</v>
      </c>
      <c r="B275" s="69" t="s">
        <v>220</v>
      </c>
      <c r="C275" s="69" t="s">
        <v>683</v>
      </c>
      <c r="D275" s="70" t="s">
        <v>684</v>
      </c>
      <c r="E275" s="71" t="s">
        <v>685</v>
      </c>
      <c r="F275" s="72">
        <v>14471</v>
      </c>
      <c r="G275" s="72">
        <v>320</v>
      </c>
      <c r="H275" s="72">
        <v>530</v>
      </c>
      <c r="I275" s="72">
        <v>450</v>
      </c>
    </row>
    <row r="276" spans="1:9">
      <c r="A276" s="68">
        <v>2019</v>
      </c>
      <c r="B276" s="69" t="s">
        <v>220</v>
      </c>
      <c r="C276" s="69" t="s">
        <v>1226</v>
      </c>
      <c r="D276" s="70" t="s">
        <v>1227</v>
      </c>
      <c r="E276" s="71" t="s">
        <v>1228</v>
      </c>
      <c r="F276" s="72">
        <v>14458</v>
      </c>
      <c r="G276" s="72">
        <v>325</v>
      </c>
      <c r="H276" s="72">
        <v>520</v>
      </c>
      <c r="I276" s="72">
        <v>492</v>
      </c>
    </row>
    <row r="277" spans="1:9">
      <c r="A277" s="68">
        <v>2019</v>
      </c>
      <c r="B277" s="69" t="s">
        <v>220</v>
      </c>
      <c r="C277" s="69" t="s">
        <v>935</v>
      </c>
      <c r="D277" s="70" t="s">
        <v>936</v>
      </c>
      <c r="E277" s="71" t="s">
        <v>937</v>
      </c>
      <c r="F277" s="72">
        <v>14236</v>
      </c>
      <c r="G277" s="72">
        <v>240</v>
      </c>
      <c r="H277" s="72">
        <v>460</v>
      </c>
      <c r="I277" s="72">
        <v>418</v>
      </c>
    </row>
    <row r="278" spans="1:9">
      <c r="A278" s="68">
        <v>2019</v>
      </c>
      <c r="B278" s="69" t="s">
        <v>220</v>
      </c>
      <c r="C278" s="69" t="s">
        <v>872</v>
      </c>
      <c r="D278" s="70" t="s">
        <v>873</v>
      </c>
      <c r="E278" s="71" t="s">
        <v>874</v>
      </c>
      <c r="F278" s="72">
        <v>14152</v>
      </c>
      <c r="G278" s="72">
        <v>210</v>
      </c>
      <c r="H278" s="72">
        <v>413</v>
      </c>
      <c r="I278" s="72">
        <v>420</v>
      </c>
    </row>
    <row r="279" spans="1:9">
      <c r="A279" s="68">
        <v>2019</v>
      </c>
      <c r="B279" s="69" t="s">
        <v>220</v>
      </c>
      <c r="C279" s="69" t="s">
        <v>491</v>
      </c>
      <c r="D279" s="70" t="s">
        <v>492</v>
      </c>
      <c r="E279" s="71" t="s">
        <v>493</v>
      </c>
      <c r="F279" s="72">
        <v>14092</v>
      </c>
      <c r="G279" s="72">
        <v>370</v>
      </c>
      <c r="H279" s="72">
        <v>520</v>
      </c>
      <c r="I279" s="72">
        <v>495</v>
      </c>
    </row>
    <row r="280" spans="1:9">
      <c r="A280" s="68">
        <v>2019</v>
      </c>
      <c r="B280" s="69" t="s">
        <v>220</v>
      </c>
      <c r="C280" s="69" t="s">
        <v>479</v>
      </c>
      <c r="D280" s="70" t="s">
        <v>480</v>
      </c>
      <c r="E280" s="71" t="s">
        <v>481</v>
      </c>
      <c r="F280" s="72">
        <v>14027</v>
      </c>
      <c r="G280" s="72">
        <v>500</v>
      </c>
      <c r="H280" s="72">
        <v>700</v>
      </c>
      <c r="I280" s="72">
        <v>510</v>
      </c>
    </row>
    <row r="281" spans="1:9">
      <c r="A281" s="68">
        <v>2019</v>
      </c>
      <c r="B281" s="69" t="s">
        <v>220</v>
      </c>
      <c r="C281" s="69" t="s">
        <v>881</v>
      </c>
      <c r="D281" s="70" t="s">
        <v>882</v>
      </c>
      <c r="E281" s="71" t="s">
        <v>883</v>
      </c>
      <c r="F281" s="72">
        <v>13917</v>
      </c>
      <c r="G281" s="72">
        <v>190</v>
      </c>
      <c r="H281" s="72">
        <v>380</v>
      </c>
      <c r="I281" s="72">
        <v>400</v>
      </c>
    </row>
    <row r="282" spans="1:9">
      <c r="A282" s="68">
        <v>2019</v>
      </c>
      <c r="B282" s="69" t="s">
        <v>220</v>
      </c>
      <c r="C282" s="69" t="s">
        <v>266</v>
      </c>
      <c r="D282" s="70" t="s">
        <v>267</v>
      </c>
      <c r="E282" s="71" t="s">
        <v>268</v>
      </c>
      <c r="F282" s="72">
        <v>13880</v>
      </c>
      <c r="G282" s="72">
        <v>260</v>
      </c>
      <c r="H282" s="72">
        <v>550</v>
      </c>
      <c r="I282" s="72">
        <v>425</v>
      </c>
    </row>
    <row r="283" spans="1:9">
      <c r="A283" s="68">
        <v>2019</v>
      </c>
      <c r="B283" s="69" t="s">
        <v>220</v>
      </c>
      <c r="C283" s="69" t="s">
        <v>458</v>
      </c>
      <c r="D283" s="70" t="s">
        <v>459</v>
      </c>
      <c r="E283" s="71" t="s">
        <v>460</v>
      </c>
      <c r="F283" s="72">
        <v>13803</v>
      </c>
      <c r="G283" s="72">
        <v>440</v>
      </c>
      <c r="H283" s="72">
        <v>820</v>
      </c>
      <c r="I283" s="72">
        <v>476</v>
      </c>
    </row>
    <row r="284" spans="1:9">
      <c r="A284" s="68">
        <v>2019</v>
      </c>
      <c r="B284" s="69" t="s">
        <v>220</v>
      </c>
      <c r="C284" s="69" t="s">
        <v>404</v>
      </c>
      <c r="D284" s="70" t="s">
        <v>405</v>
      </c>
      <c r="E284" s="71" t="s">
        <v>406</v>
      </c>
      <c r="F284" s="72">
        <v>13643</v>
      </c>
      <c r="G284" s="72">
        <v>300</v>
      </c>
      <c r="H284" s="72">
        <v>495</v>
      </c>
      <c r="I284" s="72">
        <v>460</v>
      </c>
    </row>
    <row r="285" spans="1:9">
      <c r="A285" s="68">
        <v>2019</v>
      </c>
      <c r="B285" s="69" t="s">
        <v>220</v>
      </c>
      <c r="C285" s="69" t="s">
        <v>611</v>
      </c>
      <c r="D285" s="70" t="s">
        <v>612</v>
      </c>
      <c r="E285" s="71" t="s">
        <v>613</v>
      </c>
      <c r="F285" s="72">
        <v>13572</v>
      </c>
      <c r="G285" s="72">
        <v>400</v>
      </c>
      <c r="H285" s="72">
        <v>699</v>
      </c>
      <c r="I285" s="72">
        <v>490</v>
      </c>
    </row>
    <row r="286" spans="1:9">
      <c r="A286" s="68">
        <v>2019</v>
      </c>
      <c r="B286" s="69" t="s">
        <v>220</v>
      </c>
      <c r="C286" s="69" t="s">
        <v>1073</v>
      </c>
      <c r="D286" s="70" t="s">
        <v>1074</v>
      </c>
      <c r="E286" s="71" t="s">
        <v>1075</v>
      </c>
      <c r="F286" s="72">
        <v>13535</v>
      </c>
      <c r="G286" s="72">
        <v>277</v>
      </c>
      <c r="H286" s="72">
        <v>511</v>
      </c>
      <c r="I286" s="72">
        <v>443</v>
      </c>
    </row>
    <row r="287" spans="1:9">
      <c r="A287" s="68">
        <v>2019</v>
      </c>
      <c r="B287" s="69" t="s">
        <v>220</v>
      </c>
      <c r="C287" s="69" t="s">
        <v>389</v>
      </c>
      <c r="D287" s="70" t="s">
        <v>390</v>
      </c>
      <c r="E287" s="71" t="s">
        <v>391</v>
      </c>
      <c r="F287" s="72">
        <v>13532</v>
      </c>
      <c r="G287" s="72">
        <v>325</v>
      </c>
      <c r="H287" s="72">
        <v>600</v>
      </c>
      <c r="I287" s="72">
        <v>510</v>
      </c>
    </row>
    <row r="288" spans="1:9">
      <c r="A288" s="68">
        <v>2019</v>
      </c>
      <c r="B288" s="69" t="s">
        <v>220</v>
      </c>
      <c r="C288" s="69" t="s">
        <v>1322</v>
      </c>
      <c r="D288" s="70" t="s">
        <v>1323</v>
      </c>
      <c r="E288" s="71" t="s">
        <v>1324</v>
      </c>
      <c r="F288" s="72">
        <v>13522</v>
      </c>
      <c r="G288" s="72">
        <v>338</v>
      </c>
      <c r="H288" s="72">
        <v>650</v>
      </c>
      <c r="I288" s="72">
        <v>495</v>
      </c>
    </row>
    <row r="289" spans="1:9">
      <c r="A289" s="68">
        <v>2019</v>
      </c>
      <c r="B289" s="69" t="s">
        <v>220</v>
      </c>
      <c r="C289" s="69" t="s">
        <v>1136</v>
      </c>
      <c r="D289" s="70" t="s">
        <v>1137</v>
      </c>
      <c r="E289" s="71" t="s">
        <v>1138</v>
      </c>
      <c r="F289" s="72">
        <v>13357</v>
      </c>
      <c r="G289" s="72">
        <v>223</v>
      </c>
      <c r="H289" s="72">
        <v>443</v>
      </c>
      <c r="I289" s="72">
        <v>418</v>
      </c>
    </row>
    <row r="290" spans="1:9">
      <c r="A290" s="68">
        <v>2019</v>
      </c>
      <c r="B290" s="69" t="s">
        <v>220</v>
      </c>
      <c r="C290" s="69" t="s">
        <v>1328</v>
      </c>
      <c r="D290" s="70" t="s">
        <v>1329</v>
      </c>
      <c r="E290" s="71" t="s">
        <v>1330</v>
      </c>
      <c r="F290" s="72">
        <v>13308</v>
      </c>
      <c r="G290" s="72">
        <v>213</v>
      </c>
      <c r="H290" s="72">
        <v>525</v>
      </c>
      <c r="I290" s="72">
        <v>435</v>
      </c>
    </row>
    <row r="291" spans="1:9">
      <c r="A291" s="68">
        <v>2019</v>
      </c>
      <c r="B291" s="69" t="s">
        <v>220</v>
      </c>
      <c r="C291" s="69" t="s">
        <v>350</v>
      </c>
      <c r="D291" s="70" t="s">
        <v>351</v>
      </c>
      <c r="E291" s="71" t="s">
        <v>352</v>
      </c>
      <c r="F291" s="72">
        <v>13298</v>
      </c>
      <c r="G291" s="72">
        <v>285</v>
      </c>
      <c r="H291" s="72">
        <v>465</v>
      </c>
      <c r="I291" s="72">
        <v>450</v>
      </c>
    </row>
    <row r="292" spans="1:9">
      <c r="A292" s="68">
        <v>2019</v>
      </c>
      <c r="B292" s="69" t="s">
        <v>220</v>
      </c>
      <c r="C292" s="69" t="s">
        <v>938</v>
      </c>
      <c r="D292" s="70" t="s">
        <v>939</v>
      </c>
      <c r="E292" s="71" t="s">
        <v>940</v>
      </c>
      <c r="F292" s="72">
        <v>13182</v>
      </c>
      <c r="G292" s="72">
        <v>223</v>
      </c>
      <c r="H292" s="72">
        <v>450</v>
      </c>
      <c r="I292" s="72">
        <v>418</v>
      </c>
    </row>
    <row r="293" spans="1:9">
      <c r="A293" s="68">
        <v>2019</v>
      </c>
      <c r="B293" s="69" t="s">
        <v>220</v>
      </c>
      <c r="C293" s="69" t="s">
        <v>770</v>
      </c>
      <c r="D293" s="70" t="s">
        <v>771</v>
      </c>
      <c r="E293" s="71" t="s">
        <v>772</v>
      </c>
      <c r="F293" s="72">
        <v>13130</v>
      </c>
      <c r="G293" s="72">
        <v>263</v>
      </c>
      <c r="H293" s="72">
        <v>463</v>
      </c>
      <c r="I293" s="72">
        <v>411</v>
      </c>
    </row>
    <row r="294" spans="1:9">
      <c r="A294" s="68">
        <v>2019</v>
      </c>
      <c r="B294" s="69" t="s">
        <v>220</v>
      </c>
      <c r="C294" s="69" t="s">
        <v>557</v>
      </c>
      <c r="D294" s="70" t="s">
        <v>558</v>
      </c>
      <c r="E294" s="71" t="s">
        <v>559</v>
      </c>
      <c r="F294" s="72">
        <v>13095</v>
      </c>
      <c r="G294" s="72">
        <v>650</v>
      </c>
      <c r="H294" s="72">
        <v>695</v>
      </c>
      <c r="I294" s="72">
        <v>490</v>
      </c>
    </row>
    <row r="295" spans="1:9">
      <c r="A295" s="68">
        <v>2019</v>
      </c>
      <c r="B295" s="69" t="s">
        <v>220</v>
      </c>
      <c r="C295" s="69" t="s">
        <v>1022</v>
      </c>
      <c r="D295" s="70" t="s">
        <v>1023</v>
      </c>
      <c r="E295" s="71" t="s">
        <v>1024</v>
      </c>
      <c r="F295" s="72">
        <v>13080</v>
      </c>
      <c r="G295" s="72">
        <v>275</v>
      </c>
      <c r="H295" s="72">
        <v>429</v>
      </c>
      <c r="I295" s="72">
        <v>415</v>
      </c>
    </row>
    <row r="296" spans="1:9">
      <c r="A296" s="68">
        <v>2019</v>
      </c>
      <c r="B296" s="69" t="s">
        <v>220</v>
      </c>
      <c r="C296" s="69" t="s">
        <v>1127</v>
      </c>
      <c r="D296" s="70" t="s">
        <v>1128</v>
      </c>
      <c r="E296" s="71" t="s">
        <v>1129</v>
      </c>
      <c r="F296" s="72">
        <v>13046</v>
      </c>
      <c r="G296" s="72">
        <v>223</v>
      </c>
      <c r="H296" s="72">
        <v>443</v>
      </c>
      <c r="I296" s="72">
        <v>417</v>
      </c>
    </row>
    <row r="297" spans="1:9">
      <c r="A297" s="68">
        <v>2019</v>
      </c>
      <c r="B297" s="69" t="s">
        <v>220</v>
      </c>
      <c r="C297" s="69" t="s">
        <v>1106</v>
      </c>
      <c r="D297" s="70" t="s">
        <v>1107</v>
      </c>
      <c r="E297" s="71" t="s">
        <v>1108</v>
      </c>
      <c r="F297" s="72">
        <v>13039</v>
      </c>
      <c r="G297" s="72">
        <v>272</v>
      </c>
      <c r="H297" s="72">
        <v>497</v>
      </c>
      <c r="I297" s="72">
        <v>434</v>
      </c>
    </row>
    <row r="298" spans="1:9">
      <c r="A298" s="68">
        <v>2019</v>
      </c>
      <c r="B298" s="69" t="s">
        <v>220</v>
      </c>
      <c r="C298" s="69" t="s">
        <v>251</v>
      </c>
      <c r="D298" s="70" t="s">
        <v>252</v>
      </c>
      <c r="E298" s="71" t="s">
        <v>253</v>
      </c>
      <c r="F298" s="72">
        <v>12973</v>
      </c>
      <c r="G298" s="72">
        <v>223</v>
      </c>
      <c r="H298" s="72">
        <v>443</v>
      </c>
      <c r="I298" s="72">
        <v>418</v>
      </c>
    </row>
    <row r="299" spans="1:9">
      <c r="A299" s="68">
        <v>2019</v>
      </c>
      <c r="B299" s="69" t="s">
        <v>220</v>
      </c>
      <c r="C299" s="69" t="s">
        <v>800</v>
      </c>
      <c r="D299" s="70" t="s">
        <v>801</v>
      </c>
      <c r="E299" s="71" t="s">
        <v>802</v>
      </c>
      <c r="F299" s="72">
        <v>12894</v>
      </c>
      <c r="G299" s="72">
        <v>217</v>
      </c>
      <c r="H299" s="72">
        <v>410</v>
      </c>
      <c r="I299" s="72">
        <v>410</v>
      </c>
    </row>
    <row r="300" spans="1:9">
      <c r="A300" s="68">
        <v>2019</v>
      </c>
      <c r="B300" s="69" t="s">
        <v>220</v>
      </c>
      <c r="C300" s="69" t="s">
        <v>1376</v>
      </c>
      <c r="D300" s="70" t="s">
        <v>1377</v>
      </c>
      <c r="E300" s="71" t="s">
        <v>1378</v>
      </c>
      <c r="F300" s="72">
        <v>12673</v>
      </c>
      <c r="G300" s="72">
        <v>277</v>
      </c>
      <c r="H300" s="72">
        <v>580</v>
      </c>
      <c r="I300" s="72">
        <v>477</v>
      </c>
    </row>
    <row r="301" spans="1:9">
      <c r="A301" s="68">
        <v>2019</v>
      </c>
      <c r="B301" s="69" t="s">
        <v>220</v>
      </c>
      <c r="C301" s="69" t="s">
        <v>482</v>
      </c>
      <c r="D301" s="70" t="s">
        <v>483</v>
      </c>
      <c r="E301" s="71" t="s">
        <v>484</v>
      </c>
      <c r="F301" s="72">
        <v>12630</v>
      </c>
      <c r="G301" s="72">
        <v>340</v>
      </c>
      <c r="H301" s="72">
        <v>600</v>
      </c>
      <c r="I301" s="72">
        <v>540</v>
      </c>
    </row>
    <row r="302" spans="1:9">
      <c r="A302" s="68">
        <v>2019</v>
      </c>
      <c r="B302" s="69" t="s">
        <v>220</v>
      </c>
      <c r="C302" s="69" t="s">
        <v>944</v>
      </c>
      <c r="D302" s="70" t="s">
        <v>945</v>
      </c>
      <c r="E302" s="71" t="s">
        <v>946</v>
      </c>
      <c r="F302" s="72">
        <v>12593</v>
      </c>
      <c r="G302" s="72">
        <v>234</v>
      </c>
      <c r="H302" s="72">
        <v>465</v>
      </c>
      <c r="I302" s="72">
        <v>428</v>
      </c>
    </row>
    <row r="303" spans="1:9">
      <c r="A303" s="68">
        <v>2019</v>
      </c>
      <c r="B303" s="69" t="s">
        <v>220</v>
      </c>
      <c r="C303" s="69" t="s">
        <v>1040</v>
      </c>
      <c r="D303" s="70" t="s">
        <v>1041</v>
      </c>
      <c r="E303" s="71" t="s">
        <v>1042</v>
      </c>
      <c r="F303" s="72">
        <v>12593</v>
      </c>
      <c r="G303" s="72">
        <v>265</v>
      </c>
      <c r="H303" s="72">
        <v>423</v>
      </c>
      <c r="I303" s="72">
        <v>415</v>
      </c>
    </row>
    <row r="304" spans="1:9">
      <c r="A304" s="68">
        <v>2019</v>
      </c>
      <c r="B304" s="69" t="s">
        <v>220</v>
      </c>
      <c r="C304" s="69" t="s">
        <v>1235</v>
      </c>
      <c r="D304" s="70" t="s">
        <v>1236</v>
      </c>
      <c r="E304" s="71" t="s">
        <v>1237</v>
      </c>
      <c r="F304" s="72">
        <v>12582</v>
      </c>
      <c r="G304" s="72">
        <v>310</v>
      </c>
      <c r="H304" s="72">
        <v>490</v>
      </c>
      <c r="I304" s="72">
        <v>450</v>
      </c>
    </row>
    <row r="305" spans="1:9">
      <c r="A305" s="68">
        <v>2019</v>
      </c>
      <c r="B305" s="69" t="s">
        <v>220</v>
      </c>
      <c r="C305" s="69" t="s">
        <v>569</v>
      </c>
      <c r="D305" s="70" t="s">
        <v>570</v>
      </c>
      <c r="E305" s="71" t="s">
        <v>571</v>
      </c>
      <c r="F305" s="72">
        <v>12529</v>
      </c>
      <c r="G305" s="72">
        <v>245</v>
      </c>
      <c r="H305" s="72">
        <v>440</v>
      </c>
      <c r="I305" s="72">
        <v>416</v>
      </c>
    </row>
    <row r="306" spans="1:9">
      <c r="A306" s="68">
        <v>2019</v>
      </c>
      <c r="B306" s="69" t="s">
        <v>220</v>
      </c>
      <c r="C306" s="69" t="s">
        <v>269</v>
      </c>
      <c r="D306" s="70" t="s">
        <v>270</v>
      </c>
      <c r="E306" s="71" t="s">
        <v>271</v>
      </c>
      <c r="F306" s="72">
        <v>12519</v>
      </c>
      <c r="G306" s="72">
        <v>250</v>
      </c>
      <c r="H306" s="72">
        <v>443</v>
      </c>
      <c r="I306" s="72">
        <v>411</v>
      </c>
    </row>
    <row r="307" spans="1:9">
      <c r="A307" s="68">
        <v>2019</v>
      </c>
      <c r="B307" s="69" t="s">
        <v>220</v>
      </c>
      <c r="C307" s="69" t="s">
        <v>380</v>
      </c>
      <c r="D307" s="70" t="s">
        <v>381</v>
      </c>
      <c r="E307" s="71" t="s">
        <v>382</v>
      </c>
      <c r="F307" s="72">
        <v>12450</v>
      </c>
      <c r="G307" s="72">
        <v>255</v>
      </c>
      <c r="H307" s="72">
        <v>443</v>
      </c>
      <c r="I307" s="72">
        <v>418</v>
      </c>
    </row>
    <row r="308" spans="1:9">
      <c r="A308" s="68">
        <v>2019</v>
      </c>
      <c r="B308" s="69" t="s">
        <v>220</v>
      </c>
      <c r="C308" s="69" t="s">
        <v>1121</v>
      </c>
      <c r="D308" s="70" t="s">
        <v>1122</v>
      </c>
      <c r="E308" s="71" t="s">
        <v>1123</v>
      </c>
      <c r="F308" s="72">
        <v>12274</v>
      </c>
      <c r="G308" s="72">
        <v>372</v>
      </c>
      <c r="H308" s="72">
        <v>630</v>
      </c>
      <c r="I308" s="72">
        <v>418</v>
      </c>
    </row>
    <row r="309" spans="1:9">
      <c r="A309" s="68">
        <v>2019</v>
      </c>
      <c r="B309" s="69" t="s">
        <v>220</v>
      </c>
      <c r="C309" s="69" t="s">
        <v>1343</v>
      </c>
      <c r="D309" s="70" t="s">
        <v>1344</v>
      </c>
      <c r="E309" s="71" t="s">
        <v>1345</v>
      </c>
      <c r="F309" s="72">
        <v>12225</v>
      </c>
      <c r="G309" s="72">
        <v>230</v>
      </c>
      <c r="H309" s="72">
        <v>453</v>
      </c>
      <c r="I309" s="72">
        <v>417</v>
      </c>
    </row>
    <row r="310" spans="1:9">
      <c r="A310" s="68">
        <v>2019</v>
      </c>
      <c r="B310" s="69" t="s">
        <v>220</v>
      </c>
      <c r="C310" s="69" t="s">
        <v>1157</v>
      </c>
      <c r="D310" s="70" t="s">
        <v>1158</v>
      </c>
      <c r="E310" s="71" t="s">
        <v>1159</v>
      </c>
      <c r="F310" s="72">
        <v>12211</v>
      </c>
      <c r="G310" s="72">
        <v>250</v>
      </c>
      <c r="H310" s="72">
        <v>429</v>
      </c>
      <c r="I310" s="72">
        <v>417</v>
      </c>
    </row>
    <row r="311" spans="1:9">
      <c r="A311" s="68">
        <v>2019</v>
      </c>
      <c r="B311" s="69" t="s">
        <v>220</v>
      </c>
      <c r="C311" s="69" t="s">
        <v>1340</v>
      </c>
      <c r="D311" s="70" t="s">
        <v>1341</v>
      </c>
      <c r="E311" s="71" t="s">
        <v>1342</v>
      </c>
      <c r="F311" s="72">
        <v>12061</v>
      </c>
      <c r="G311" s="72">
        <v>260</v>
      </c>
      <c r="H311" s="72">
        <v>495</v>
      </c>
      <c r="I311" s="72">
        <v>417</v>
      </c>
    </row>
    <row r="312" spans="1:9">
      <c r="A312" s="68">
        <v>2019</v>
      </c>
      <c r="B312" s="69" t="s">
        <v>220</v>
      </c>
      <c r="C312" s="69" t="s">
        <v>1271</v>
      </c>
      <c r="D312" s="70" t="s">
        <v>1272</v>
      </c>
      <c r="E312" s="71" t="s">
        <v>1273</v>
      </c>
      <c r="F312" s="72">
        <v>11962</v>
      </c>
      <c r="G312" s="72">
        <v>222</v>
      </c>
      <c r="H312" s="72">
        <v>600</v>
      </c>
      <c r="I312" s="72">
        <v>450</v>
      </c>
    </row>
    <row r="313" spans="1:9">
      <c r="A313" s="68">
        <v>2019</v>
      </c>
      <c r="B313" s="69" t="s">
        <v>220</v>
      </c>
      <c r="C313" s="69" t="s">
        <v>263</v>
      </c>
      <c r="D313" s="70" t="s">
        <v>264</v>
      </c>
      <c r="E313" s="71" t="s">
        <v>265</v>
      </c>
      <c r="F313" s="72">
        <v>11949</v>
      </c>
      <c r="G313" s="72">
        <v>232</v>
      </c>
      <c r="H313" s="72">
        <v>457</v>
      </c>
      <c r="I313" s="72">
        <v>423</v>
      </c>
    </row>
    <row r="314" spans="1:9">
      <c r="A314" s="68">
        <v>2019</v>
      </c>
      <c r="B314" s="69" t="s">
        <v>220</v>
      </c>
      <c r="C314" s="69" t="s">
        <v>788</v>
      </c>
      <c r="D314" s="70" t="s">
        <v>789</v>
      </c>
      <c r="E314" s="71" t="s">
        <v>790</v>
      </c>
      <c r="F314" s="72">
        <v>11900</v>
      </c>
      <c r="G314" s="72">
        <v>293</v>
      </c>
      <c r="H314" s="72">
        <v>581</v>
      </c>
      <c r="I314" s="72">
        <v>435</v>
      </c>
    </row>
    <row r="315" spans="1:9">
      <c r="A315" s="68">
        <v>2019</v>
      </c>
      <c r="B315" s="69" t="s">
        <v>220</v>
      </c>
      <c r="C315" s="69" t="s">
        <v>1370</v>
      </c>
      <c r="D315" s="70" t="s">
        <v>1371</v>
      </c>
      <c r="E315" s="71" t="s">
        <v>1372</v>
      </c>
      <c r="F315" s="72">
        <v>11897</v>
      </c>
      <c r="G315" s="72">
        <v>505</v>
      </c>
      <c r="H315" s="72">
        <v>799</v>
      </c>
      <c r="I315" s="72">
        <v>470</v>
      </c>
    </row>
    <row r="316" spans="1:9">
      <c r="A316" s="68">
        <v>2019</v>
      </c>
      <c r="B316" s="69" t="s">
        <v>220</v>
      </c>
      <c r="C316" s="69" t="s">
        <v>1352</v>
      </c>
      <c r="D316" s="70" t="s">
        <v>1353</v>
      </c>
      <c r="E316" s="71" t="s">
        <v>1354</v>
      </c>
      <c r="F316" s="72">
        <v>11863</v>
      </c>
      <c r="G316" s="72">
        <v>223</v>
      </c>
      <c r="H316" s="72">
        <v>443</v>
      </c>
      <c r="I316" s="72">
        <v>418</v>
      </c>
    </row>
    <row r="317" spans="1:9">
      <c r="A317" s="68">
        <v>2019</v>
      </c>
      <c r="B317" s="69" t="s">
        <v>220</v>
      </c>
      <c r="C317" s="69" t="s">
        <v>878</v>
      </c>
      <c r="D317" s="70" t="s">
        <v>879</v>
      </c>
      <c r="E317" s="71" t="s">
        <v>880</v>
      </c>
      <c r="F317" s="72">
        <v>11847</v>
      </c>
      <c r="G317" s="72">
        <v>551</v>
      </c>
      <c r="H317" s="72">
        <v>485</v>
      </c>
      <c r="I317" s="72">
        <v>425</v>
      </c>
    </row>
    <row r="318" spans="1:9">
      <c r="A318" s="68">
        <v>2019</v>
      </c>
      <c r="B318" s="69" t="s">
        <v>220</v>
      </c>
      <c r="C318" s="69" t="s">
        <v>1286</v>
      </c>
      <c r="D318" s="70" t="s">
        <v>1287</v>
      </c>
      <c r="E318" s="71" t="s">
        <v>1288</v>
      </c>
      <c r="F318" s="72">
        <v>11813</v>
      </c>
      <c r="G318" s="72">
        <v>276</v>
      </c>
      <c r="H318" s="72">
        <v>547</v>
      </c>
      <c r="I318" s="72">
        <v>466</v>
      </c>
    </row>
    <row r="319" spans="1:9">
      <c r="A319" s="68">
        <v>2019</v>
      </c>
      <c r="B319" s="69" t="s">
        <v>220</v>
      </c>
      <c r="C319" s="69" t="s">
        <v>1358</v>
      </c>
      <c r="D319" s="70" t="s">
        <v>1359</v>
      </c>
      <c r="E319" s="71" t="s">
        <v>1360</v>
      </c>
      <c r="F319" s="72">
        <v>11800</v>
      </c>
      <c r="G319" s="72">
        <v>219</v>
      </c>
      <c r="H319" s="72">
        <v>423</v>
      </c>
      <c r="I319" s="72">
        <v>421</v>
      </c>
    </row>
    <row r="320" spans="1:9">
      <c r="A320" s="68">
        <v>2019</v>
      </c>
      <c r="B320" s="69" t="s">
        <v>220</v>
      </c>
      <c r="C320" s="69" t="s">
        <v>443</v>
      </c>
      <c r="D320" s="70" t="s">
        <v>444</v>
      </c>
      <c r="E320" s="71" t="s">
        <v>445</v>
      </c>
      <c r="F320" s="72">
        <v>11743</v>
      </c>
      <c r="G320" s="72">
        <v>450</v>
      </c>
      <c r="H320" s="72">
        <v>695</v>
      </c>
      <c r="I320" s="72">
        <v>495</v>
      </c>
    </row>
    <row r="321" spans="1:9">
      <c r="A321" s="68">
        <v>2019</v>
      </c>
      <c r="B321" s="69" t="s">
        <v>220</v>
      </c>
      <c r="C321" s="69" t="s">
        <v>779</v>
      </c>
      <c r="D321" s="70" t="s">
        <v>780</v>
      </c>
      <c r="E321" s="71" t="s">
        <v>781</v>
      </c>
      <c r="F321" s="72">
        <v>11542</v>
      </c>
      <c r="G321" s="72">
        <v>291</v>
      </c>
      <c r="H321" s="72">
        <v>420</v>
      </c>
      <c r="I321" s="72">
        <v>440</v>
      </c>
    </row>
    <row r="322" spans="1:9">
      <c r="A322" s="68">
        <v>2019</v>
      </c>
      <c r="B322" s="69" t="s">
        <v>220</v>
      </c>
      <c r="C322" s="69" t="s">
        <v>1292</v>
      </c>
      <c r="D322" s="70" t="s">
        <v>1293</v>
      </c>
      <c r="E322" s="71" t="s">
        <v>1294</v>
      </c>
      <c r="F322" s="72">
        <v>11536</v>
      </c>
      <c r="G322" s="72">
        <v>280</v>
      </c>
      <c r="H322" s="72">
        <v>560</v>
      </c>
      <c r="I322" s="72">
        <v>440</v>
      </c>
    </row>
    <row r="323" spans="1:9">
      <c r="A323" s="68">
        <v>2019</v>
      </c>
      <c r="B323" s="69" t="s">
        <v>220</v>
      </c>
      <c r="C323" s="69" t="s">
        <v>752</v>
      </c>
      <c r="D323" s="70" t="s">
        <v>753</v>
      </c>
      <c r="E323" s="71" t="s">
        <v>754</v>
      </c>
      <c r="F323" s="72">
        <v>11391</v>
      </c>
      <c r="G323" s="72">
        <v>283</v>
      </c>
      <c r="H323" s="72">
        <v>443</v>
      </c>
      <c r="I323" s="72">
        <v>418</v>
      </c>
    </row>
    <row r="324" spans="1:9">
      <c r="A324" s="68">
        <v>2019</v>
      </c>
      <c r="B324" s="69" t="s">
        <v>220</v>
      </c>
      <c r="C324" s="69" t="s">
        <v>890</v>
      </c>
      <c r="D324" s="70" t="s">
        <v>891</v>
      </c>
      <c r="E324" s="71" t="s">
        <v>892</v>
      </c>
      <c r="F324" s="72">
        <v>11362</v>
      </c>
      <c r="G324" s="72">
        <v>371</v>
      </c>
      <c r="H324" s="72">
        <v>488</v>
      </c>
      <c r="I324" s="72">
        <v>422</v>
      </c>
    </row>
    <row r="325" spans="1:9">
      <c r="A325" s="68">
        <v>2019</v>
      </c>
      <c r="B325" s="69" t="s">
        <v>220</v>
      </c>
      <c r="C325" s="69" t="s">
        <v>1241</v>
      </c>
      <c r="D325" s="70" t="s">
        <v>1242</v>
      </c>
      <c r="E325" s="71" t="s">
        <v>1243</v>
      </c>
      <c r="F325" s="72">
        <v>11291</v>
      </c>
      <c r="G325" s="72">
        <v>350</v>
      </c>
      <c r="H325" s="72">
        <v>600</v>
      </c>
      <c r="I325" s="72">
        <v>480</v>
      </c>
    </row>
    <row r="326" spans="1:9">
      <c r="A326" s="68">
        <v>2019</v>
      </c>
      <c r="B326" s="69" t="s">
        <v>220</v>
      </c>
      <c r="C326" s="69" t="s">
        <v>905</v>
      </c>
      <c r="D326" s="70" t="s">
        <v>906</v>
      </c>
      <c r="E326" s="71" t="s">
        <v>907</v>
      </c>
      <c r="F326" s="72">
        <v>11266</v>
      </c>
      <c r="G326" s="72">
        <v>220</v>
      </c>
      <c r="H326" s="72">
        <v>445</v>
      </c>
      <c r="I326" s="72">
        <v>425</v>
      </c>
    </row>
    <row r="327" spans="1:9">
      <c r="A327" s="68">
        <v>2019</v>
      </c>
      <c r="B327" s="69" t="s">
        <v>220</v>
      </c>
      <c r="C327" s="69" t="s">
        <v>548</v>
      </c>
      <c r="D327" s="70" t="s">
        <v>549</v>
      </c>
      <c r="E327" s="71" t="s">
        <v>550</v>
      </c>
      <c r="F327" s="72">
        <v>11242</v>
      </c>
      <c r="G327" s="72">
        <v>350</v>
      </c>
      <c r="H327" s="72">
        <v>555</v>
      </c>
      <c r="I327" s="72">
        <v>515</v>
      </c>
    </row>
    <row r="328" spans="1:9">
      <c r="A328" s="68">
        <v>2019</v>
      </c>
      <c r="B328" s="69" t="s">
        <v>220</v>
      </c>
      <c r="C328" s="69" t="s">
        <v>989</v>
      </c>
      <c r="D328" s="70" t="s">
        <v>990</v>
      </c>
      <c r="E328" s="71" t="s">
        <v>991</v>
      </c>
      <c r="F328" s="72">
        <v>11195</v>
      </c>
      <c r="G328" s="72">
        <v>217</v>
      </c>
      <c r="H328" s="72">
        <v>429</v>
      </c>
      <c r="I328" s="72">
        <v>417</v>
      </c>
    </row>
    <row r="329" spans="1:9">
      <c r="A329" s="68">
        <v>2019</v>
      </c>
      <c r="B329" s="69" t="s">
        <v>220</v>
      </c>
      <c r="C329" s="69" t="s">
        <v>296</v>
      </c>
      <c r="D329" s="70" t="s">
        <v>297</v>
      </c>
      <c r="E329" s="71" t="s">
        <v>298</v>
      </c>
      <c r="F329" s="72">
        <v>11129</v>
      </c>
      <c r="G329" s="72">
        <v>216</v>
      </c>
      <c r="H329" s="72">
        <v>423</v>
      </c>
      <c r="I329" s="72">
        <v>415</v>
      </c>
    </row>
    <row r="330" spans="1:9">
      <c r="A330" s="68">
        <v>2019</v>
      </c>
      <c r="B330" s="69" t="s">
        <v>220</v>
      </c>
      <c r="C330" s="69" t="s">
        <v>1067</v>
      </c>
      <c r="D330" s="70" t="s">
        <v>1068</v>
      </c>
      <c r="E330" s="71" t="s">
        <v>1069</v>
      </c>
      <c r="F330" s="72">
        <v>11062</v>
      </c>
      <c r="G330" s="72">
        <v>250</v>
      </c>
      <c r="H330" s="72">
        <v>495</v>
      </c>
      <c r="I330" s="72">
        <v>485</v>
      </c>
    </row>
    <row r="331" spans="1:9">
      <c r="A331" s="68">
        <v>2019</v>
      </c>
      <c r="B331" s="69" t="s">
        <v>220</v>
      </c>
      <c r="C331" s="69" t="s">
        <v>932</v>
      </c>
      <c r="D331" s="70" t="s">
        <v>933</v>
      </c>
      <c r="E331" s="71" t="s">
        <v>934</v>
      </c>
      <c r="F331" s="72">
        <v>10986</v>
      </c>
      <c r="G331" s="72">
        <v>217</v>
      </c>
      <c r="H331" s="72">
        <v>429</v>
      </c>
      <c r="I331" s="72">
        <v>417</v>
      </c>
    </row>
    <row r="332" spans="1:9">
      <c r="A332" s="68">
        <v>2019</v>
      </c>
      <c r="B332" s="69" t="s">
        <v>220</v>
      </c>
      <c r="C332" s="69" t="s">
        <v>1361</v>
      </c>
      <c r="D332" s="70" t="s">
        <v>1362</v>
      </c>
      <c r="E332" s="71" t="s">
        <v>1363</v>
      </c>
      <c r="F332" s="72">
        <v>10866</v>
      </c>
      <c r="G332" s="72">
        <v>350</v>
      </c>
      <c r="H332" s="72">
        <v>450</v>
      </c>
      <c r="I332" s="72">
        <v>445</v>
      </c>
    </row>
    <row r="333" spans="1:9">
      <c r="A333" s="68">
        <v>2019</v>
      </c>
      <c r="B333" s="69" t="s">
        <v>220</v>
      </c>
      <c r="C333" s="69" t="s">
        <v>803</v>
      </c>
      <c r="D333" s="70" t="s">
        <v>804</v>
      </c>
      <c r="E333" s="71" t="s">
        <v>805</v>
      </c>
      <c r="F333" s="72">
        <v>10782</v>
      </c>
      <c r="G333" s="72">
        <v>260</v>
      </c>
      <c r="H333" s="72">
        <v>495</v>
      </c>
      <c r="I333" s="72">
        <v>460</v>
      </c>
    </row>
    <row r="334" spans="1:9">
      <c r="A334" s="68">
        <v>2019</v>
      </c>
      <c r="B334" s="69" t="s">
        <v>220</v>
      </c>
      <c r="C334" s="69" t="s">
        <v>278</v>
      </c>
      <c r="D334" s="70" t="s">
        <v>279</v>
      </c>
      <c r="E334" s="71" t="s">
        <v>280</v>
      </c>
      <c r="F334" s="72">
        <v>10675</v>
      </c>
      <c r="G334" s="72">
        <v>255</v>
      </c>
      <c r="H334" s="72">
        <v>443</v>
      </c>
      <c r="I334" s="72">
        <v>418</v>
      </c>
    </row>
    <row r="335" spans="1:9">
      <c r="A335" s="68">
        <v>2019</v>
      </c>
      <c r="B335" s="69" t="s">
        <v>220</v>
      </c>
      <c r="C335" s="69" t="s">
        <v>746</v>
      </c>
      <c r="D335" s="70" t="s">
        <v>747</v>
      </c>
      <c r="E335" s="71" t="s">
        <v>748</v>
      </c>
      <c r="F335" s="72">
        <v>10669</v>
      </c>
      <c r="G335" s="72">
        <v>244</v>
      </c>
      <c r="H335" s="72">
        <v>453</v>
      </c>
      <c r="I335" s="72">
        <v>440</v>
      </c>
    </row>
    <row r="336" spans="1:9">
      <c r="A336" s="68">
        <v>2019</v>
      </c>
      <c r="B336" s="69" t="s">
        <v>220</v>
      </c>
      <c r="C336" s="69" t="s">
        <v>1205</v>
      </c>
      <c r="D336" s="70" t="s">
        <v>1206</v>
      </c>
      <c r="E336" s="71" t="s">
        <v>1207</v>
      </c>
      <c r="F336" s="72">
        <v>10656</v>
      </c>
      <c r="G336" s="72">
        <v>246</v>
      </c>
      <c r="H336" s="72">
        <v>488</v>
      </c>
      <c r="I336" s="72">
        <v>460</v>
      </c>
    </row>
    <row r="337" spans="1:9">
      <c r="A337" s="68">
        <v>2019</v>
      </c>
      <c r="B337" s="69" t="s">
        <v>220</v>
      </c>
      <c r="C337" s="69" t="s">
        <v>1148</v>
      </c>
      <c r="D337" s="70" t="s">
        <v>1149</v>
      </c>
      <c r="E337" s="71" t="s">
        <v>1150</v>
      </c>
      <c r="F337" s="72">
        <v>10587</v>
      </c>
      <c r="G337" s="72">
        <v>320</v>
      </c>
      <c r="H337" s="72">
        <v>463</v>
      </c>
      <c r="I337" s="72">
        <v>431</v>
      </c>
    </row>
    <row r="338" spans="1:9">
      <c r="A338" s="68">
        <v>2019</v>
      </c>
      <c r="B338" s="69" t="s">
        <v>220</v>
      </c>
      <c r="C338" s="69" t="s">
        <v>494</v>
      </c>
      <c r="D338" s="70" t="s">
        <v>495</v>
      </c>
      <c r="E338" s="71" t="s">
        <v>496</v>
      </c>
      <c r="F338" s="72">
        <v>10569</v>
      </c>
      <c r="G338" s="72">
        <v>460</v>
      </c>
      <c r="H338" s="72">
        <v>910</v>
      </c>
      <c r="I338" s="72">
        <v>550</v>
      </c>
    </row>
    <row r="339" spans="1:9">
      <c r="A339" s="68">
        <v>2019</v>
      </c>
      <c r="B339" s="69" t="s">
        <v>220</v>
      </c>
      <c r="C339" s="69" t="s">
        <v>695</v>
      </c>
      <c r="D339" s="70" t="s">
        <v>696</v>
      </c>
      <c r="E339" s="71" t="s">
        <v>697</v>
      </c>
      <c r="F339" s="72">
        <v>10494</v>
      </c>
      <c r="G339" s="72">
        <v>275</v>
      </c>
      <c r="H339" s="72">
        <v>525</v>
      </c>
      <c r="I339" s="72">
        <v>450</v>
      </c>
    </row>
    <row r="340" spans="1:9">
      <c r="A340" s="68">
        <v>2019</v>
      </c>
      <c r="B340" s="69" t="s">
        <v>220</v>
      </c>
      <c r="C340" s="69" t="s">
        <v>1277</v>
      </c>
      <c r="D340" s="70" t="s">
        <v>1278</v>
      </c>
      <c r="E340" s="71" t="s">
        <v>1279</v>
      </c>
      <c r="F340" s="72">
        <v>10310</v>
      </c>
      <c r="G340" s="72">
        <v>240</v>
      </c>
      <c r="H340" s="72">
        <v>480</v>
      </c>
      <c r="I340" s="72">
        <v>441</v>
      </c>
    </row>
    <row r="341" spans="1:9">
      <c r="A341" s="68">
        <v>2019</v>
      </c>
      <c r="B341" s="69" t="s">
        <v>220</v>
      </c>
      <c r="C341" s="69" t="s">
        <v>839</v>
      </c>
      <c r="D341" s="70" t="s">
        <v>840</v>
      </c>
      <c r="E341" s="71" t="s">
        <v>841</v>
      </c>
      <c r="F341" s="72">
        <v>10301</v>
      </c>
      <c r="G341" s="72">
        <v>209</v>
      </c>
      <c r="H341" s="72">
        <v>413</v>
      </c>
      <c r="I341" s="72">
        <v>411</v>
      </c>
    </row>
    <row r="342" spans="1:9">
      <c r="A342" s="68">
        <v>2019</v>
      </c>
      <c r="B342" s="69" t="s">
        <v>220</v>
      </c>
      <c r="C342" s="69" t="s">
        <v>1337</v>
      </c>
      <c r="D342" s="70" t="s">
        <v>1338</v>
      </c>
      <c r="E342" s="71" t="s">
        <v>1339</v>
      </c>
      <c r="F342" s="72">
        <v>10242</v>
      </c>
      <c r="G342" s="72">
        <v>280</v>
      </c>
      <c r="H342" s="72">
        <v>520</v>
      </c>
      <c r="I342" s="72">
        <v>448</v>
      </c>
    </row>
    <row r="343" spans="1:9">
      <c r="A343" s="68">
        <v>2019</v>
      </c>
      <c r="B343" s="69" t="s">
        <v>220</v>
      </c>
      <c r="C343" s="69" t="s">
        <v>614</v>
      </c>
      <c r="D343" s="70" t="s">
        <v>615</v>
      </c>
      <c r="E343" s="71" t="s">
        <v>616</v>
      </c>
      <c r="F343" s="72">
        <v>10179</v>
      </c>
      <c r="G343" s="72">
        <v>430</v>
      </c>
      <c r="H343" s="72">
        <v>535</v>
      </c>
      <c r="I343" s="72">
        <v>470</v>
      </c>
    </row>
    <row r="344" spans="1:9">
      <c r="A344" s="68">
        <v>2019</v>
      </c>
      <c r="B344" s="69" t="s">
        <v>220</v>
      </c>
      <c r="C344" s="69" t="s">
        <v>581</v>
      </c>
      <c r="D344" s="70" t="s">
        <v>582</v>
      </c>
      <c r="E344" s="71" t="s">
        <v>583</v>
      </c>
      <c r="F344" s="72">
        <v>10154</v>
      </c>
      <c r="G344" s="72">
        <v>330</v>
      </c>
      <c r="H344" s="72">
        <v>530</v>
      </c>
      <c r="I344" s="72">
        <v>420</v>
      </c>
    </row>
    <row r="345" spans="1:9">
      <c r="A345" s="68">
        <v>2019</v>
      </c>
      <c r="B345" s="69" t="s">
        <v>220</v>
      </c>
      <c r="C345" s="69" t="s">
        <v>1049</v>
      </c>
      <c r="D345" s="70" t="s">
        <v>1050</v>
      </c>
      <c r="E345" s="71" t="s">
        <v>1051</v>
      </c>
      <c r="F345" s="72">
        <v>10060</v>
      </c>
      <c r="G345" s="72">
        <v>220</v>
      </c>
      <c r="H345" s="72">
        <v>494</v>
      </c>
      <c r="I345" s="72">
        <v>430</v>
      </c>
    </row>
    <row r="346" spans="1:9">
      <c r="A346" s="68">
        <v>2019</v>
      </c>
      <c r="B346" s="69" t="s">
        <v>220</v>
      </c>
      <c r="C346" s="69" t="s">
        <v>794</v>
      </c>
      <c r="D346" s="70" t="s">
        <v>795</v>
      </c>
      <c r="E346" s="71" t="s">
        <v>796</v>
      </c>
      <c r="F346" s="72">
        <v>10059</v>
      </c>
      <c r="G346" s="72">
        <v>260</v>
      </c>
      <c r="H346" s="72">
        <v>540</v>
      </c>
      <c r="I346" s="72">
        <v>450</v>
      </c>
    </row>
    <row r="347" spans="1:9">
      <c r="A347" s="68">
        <v>2019</v>
      </c>
      <c r="B347" s="69" t="s">
        <v>220</v>
      </c>
      <c r="C347" s="69" t="s">
        <v>488</v>
      </c>
      <c r="D347" s="70" t="s">
        <v>489</v>
      </c>
      <c r="E347" s="71" t="s">
        <v>490</v>
      </c>
      <c r="F347" s="72">
        <v>9963</v>
      </c>
      <c r="G347" s="72">
        <v>500</v>
      </c>
      <c r="H347" s="72">
        <v>850</v>
      </c>
      <c r="I347" s="72">
        <v>450</v>
      </c>
    </row>
    <row r="348" spans="1:9">
      <c r="A348" s="68">
        <v>2019</v>
      </c>
      <c r="B348" s="69" t="s">
        <v>220</v>
      </c>
      <c r="C348" s="69" t="s">
        <v>485</v>
      </c>
      <c r="D348" s="70" t="s">
        <v>486</v>
      </c>
      <c r="E348" s="71" t="s">
        <v>487</v>
      </c>
      <c r="F348" s="72">
        <v>9842</v>
      </c>
      <c r="G348" s="72">
        <v>277</v>
      </c>
      <c r="H348" s="72">
        <v>549</v>
      </c>
      <c r="I348" s="72">
        <v>441</v>
      </c>
    </row>
    <row r="349" spans="1:9">
      <c r="A349" s="68">
        <v>2019</v>
      </c>
      <c r="B349" s="69" t="s">
        <v>220</v>
      </c>
      <c r="C349" s="69" t="s">
        <v>1010</v>
      </c>
      <c r="D349" s="70" t="s">
        <v>1011</v>
      </c>
      <c r="E349" s="71" t="s">
        <v>1012</v>
      </c>
      <c r="F349" s="72">
        <v>9774</v>
      </c>
      <c r="G349" s="72">
        <v>325</v>
      </c>
      <c r="H349" s="72">
        <v>443</v>
      </c>
      <c r="I349" s="72">
        <v>430</v>
      </c>
    </row>
    <row r="350" spans="1:9">
      <c r="A350" s="68">
        <v>2019</v>
      </c>
      <c r="B350" s="69" t="s">
        <v>220</v>
      </c>
      <c r="C350" s="69" t="s">
        <v>926</v>
      </c>
      <c r="D350" s="70" t="s">
        <v>927</v>
      </c>
      <c r="E350" s="71" t="s">
        <v>928</v>
      </c>
      <c r="F350" s="72">
        <v>9641</v>
      </c>
      <c r="G350" s="72">
        <v>255</v>
      </c>
      <c r="H350" s="72">
        <v>510</v>
      </c>
      <c r="I350" s="72">
        <v>420</v>
      </c>
    </row>
    <row r="351" spans="1:9">
      <c r="A351" s="68">
        <v>2019</v>
      </c>
      <c r="B351" s="69" t="s">
        <v>220</v>
      </c>
      <c r="C351" s="69" t="s">
        <v>884</v>
      </c>
      <c r="D351" s="70" t="s">
        <v>885</v>
      </c>
      <c r="E351" s="71" t="s">
        <v>886</v>
      </c>
      <c r="F351" s="72">
        <v>9609</v>
      </c>
      <c r="G351" s="72">
        <v>320</v>
      </c>
      <c r="H351" s="72">
        <v>475</v>
      </c>
      <c r="I351" s="72">
        <v>425</v>
      </c>
    </row>
    <row r="352" spans="1:9">
      <c r="A352" s="68">
        <v>2019</v>
      </c>
      <c r="B352" s="69" t="s">
        <v>220</v>
      </c>
      <c r="C352" s="69" t="s">
        <v>1085</v>
      </c>
      <c r="D352" s="70" t="s">
        <v>1086</v>
      </c>
      <c r="E352" s="71" t="s">
        <v>1087</v>
      </c>
      <c r="F352" s="72">
        <v>9472</v>
      </c>
      <c r="G352" s="72">
        <v>250</v>
      </c>
      <c r="H352" s="72">
        <v>485</v>
      </c>
      <c r="I352" s="72">
        <v>428</v>
      </c>
    </row>
    <row r="353" spans="1:9">
      <c r="A353" s="68">
        <v>2019</v>
      </c>
      <c r="B353" s="69" t="s">
        <v>220</v>
      </c>
      <c r="C353" s="69" t="s">
        <v>500</v>
      </c>
      <c r="D353" s="70" t="s">
        <v>501</v>
      </c>
      <c r="E353" s="71" t="s">
        <v>502</v>
      </c>
      <c r="F353" s="72">
        <v>9340</v>
      </c>
      <c r="G353" s="72">
        <v>371</v>
      </c>
      <c r="H353" s="72">
        <v>579</v>
      </c>
      <c r="I353" s="72">
        <v>449</v>
      </c>
    </row>
    <row r="354" spans="1:9">
      <c r="A354" s="68">
        <v>2019</v>
      </c>
      <c r="B354" s="69" t="s">
        <v>220</v>
      </c>
      <c r="C354" s="69" t="s">
        <v>767</v>
      </c>
      <c r="D354" s="70" t="s">
        <v>768</v>
      </c>
      <c r="E354" s="71" t="s">
        <v>769</v>
      </c>
      <c r="F354" s="72">
        <v>9308</v>
      </c>
      <c r="G354" s="72">
        <v>300</v>
      </c>
      <c r="H354" s="72">
        <v>490</v>
      </c>
      <c r="I354" s="72">
        <v>417</v>
      </c>
    </row>
    <row r="355" spans="1:9">
      <c r="A355" s="68">
        <v>2019</v>
      </c>
      <c r="B355" s="69" t="s">
        <v>220</v>
      </c>
      <c r="C355" s="69" t="s">
        <v>1094</v>
      </c>
      <c r="D355" s="70" t="s">
        <v>1095</v>
      </c>
      <c r="E355" s="71" t="s">
        <v>1096</v>
      </c>
      <c r="F355" s="72">
        <v>9286</v>
      </c>
      <c r="G355" s="72">
        <v>251</v>
      </c>
      <c r="H355" s="72">
        <v>491</v>
      </c>
      <c r="I355" s="72">
        <v>442</v>
      </c>
    </row>
    <row r="356" spans="1:9">
      <c r="A356" s="68">
        <v>2019</v>
      </c>
      <c r="B356" s="69" t="s">
        <v>220</v>
      </c>
      <c r="C356" s="69" t="s">
        <v>902</v>
      </c>
      <c r="D356" s="70" t="s">
        <v>903</v>
      </c>
      <c r="E356" s="71" t="s">
        <v>904</v>
      </c>
      <c r="F356" s="72">
        <v>9142</v>
      </c>
      <c r="G356" s="72">
        <v>365</v>
      </c>
      <c r="H356" s="72">
        <v>595</v>
      </c>
      <c r="I356" s="72">
        <v>485</v>
      </c>
    </row>
    <row r="357" spans="1:9">
      <c r="A357" s="68">
        <v>2019</v>
      </c>
      <c r="B357" s="69" t="s">
        <v>220</v>
      </c>
      <c r="C357" s="69" t="s">
        <v>1130</v>
      </c>
      <c r="D357" s="70" t="s">
        <v>1131</v>
      </c>
      <c r="E357" s="71" t="s">
        <v>1132</v>
      </c>
      <c r="F357" s="72">
        <v>9111</v>
      </c>
      <c r="G357" s="72">
        <v>216</v>
      </c>
      <c r="H357" s="72">
        <v>430</v>
      </c>
      <c r="I357" s="72">
        <v>411</v>
      </c>
    </row>
    <row r="358" spans="1:9">
      <c r="A358" s="68">
        <v>2019</v>
      </c>
      <c r="B358" s="69" t="s">
        <v>220</v>
      </c>
      <c r="C358" s="69" t="s">
        <v>1175</v>
      </c>
      <c r="D358" s="70" t="s">
        <v>1176</v>
      </c>
      <c r="E358" s="71" t="s">
        <v>1177</v>
      </c>
      <c r="F358" s="72">
        <v>8947</v>
      </c>
      <c r="G358" s="72">
        <v>270</v>
      </c>
      <c r="H358" s="72">
        <v>560</v>
      </c>
      <c r="I358" s="72">
        <v>460</v>
      </c>
    </row>
    <row r="359" spans="1:9">
      <c r="A359" s="68">
        <v>2019</v>
      </c>
      <c r="B359" s="69" t="s">
        <v>220</v>
      </c>
      <c r="C359" s="69" t="s">
        <v>953</v>
      </c>
      <c r="D359" s="70" t="s">
        <v>954</v>
      </c>
      <c r="E359" s="71" t="s">
        <v>955</v>
      </c>
      <c r="F359" s="72">
        <v>8899</v>
      </c>
      <c r="G359" s="72">
        <v>223</v>
      </c>
      <c r="H359" s="72">
        <v>443</v>
      </c>
      <c r="I359" s="72">
        <v>418</v>
      </c>
    </row>
    <row r="360" spans="1:9">
      <c r="A360" s="68">
        <v>2019</v>
      </c>
      <c r="B360" s="69" t="s">
        <v>220</v>
      </c>
      <c r="C360" s="69" t="s">
        <v>1211</v>
      </c>
      <c r="D360" s="70" t="s">
        <v>1212</v>
      </c>
      <c r="E360" s="71" t="s">
        <v>1213</v>
      </c>
      <c r="F360" s="72">
        <v>8828</v>
      </c>
      <c r="G360" s="72">
        <v>226</v>
      </c>
      <c r="H360" s="72">
        <v>449</v>
      </c>
      <c r="I360" s="72">
        <v>445</v>
      </c>
    </row>
    <row r="361" spans="1:9">
      <c r="A361" s="68">
        <v>2019</v>
      </c>
      <c r="B361" s="69" t="s">
        <v>220</v>
      </c>
      <c r="C361" s="69" t="s">
        <v>587</v>
      </c>
      <c r="D361" s="70" t="s">
        <v>588</v>
      </c>
      <c r="E361" s="71" t="s">
        <v>589</v>
      </c>
      <c r="F361" s="72">
        <v>8808</v>
      </c>
      <c r="G361" s="72">
        <v>280</v>
      </c>
      <c r="H361" s="72">
        <v>520</v>
      </c>
      <c r="I361" s="72">
        <v>421</v>
      </c>
    </row>
    <row r="362" spans="1:9">
      <c r="A362" s="68">
        <v>2019</v>
      </c>
      <c r="B362" s="69" t="s">
        <v>220</v>
      </c>
      <c r="C362" s="69" t="s">
        <v>407</v>
      </c>
      <c r="D362" s="70" t="s">
        <v>408</v>
      </c>
      <c r="E362" s="71" t="s">
        <v>409</v>
      </c>
      <c r="F362" s="72">
        <v>8725</v>
      </c>
      <c r="G362" s="72">
        <v>250</v>
      </c>
      <c r="H362" s="72">
        <v>413</v>
      </c>
      <c r="I362" s="72">
        <v>411</v>
      </c>
    </row>
    <row r="363" spans="1:9">
      <c r="A363" s="68">
        <v>2019</v>
      </c>
      <c r="B363" s="69" t="s">
        <v>220</v>
      </c>
      <c r="C363" s="69" t="s">
        <v>467</v>
      </c>
      <c r="D363" s="70" t="s">
        <v>468</v>
      </c>
      <c r="E363" s="71" t="s">
        <v>469</v>
      </c>
      <c r="F363" s="72">
        <v>8707</v>
      </c>
      <c r="G363" s="72">
        <v>870</v>
      </c>
      <c r="H363" s="72">
        <v>950</v>
      </c>
      <c r="I363" s="72">
        <v>510</v>
      </c>
    </row>
    <row r="364" spans="1:9">
      <c r="A364" s="68">
        <v>2019</v>
      </c>
      <c r="B364" s="69" t="s">
        <v>220</v>
      </c>
      <c r="C364" s="69" t="s">
        <v>740</v>
      </c>
      <c r="D364" s="70" t="s">
        <v>741</v>
      </c>
      <c r="E364" s="71" t="s">
        <v>742</v>
      </c>
      <c r="F364" s="72">
        <v>8705</v>
      </c>
      <c r="G364" s="72">
        <v>223</v>
      </c>
      <c r="H364" s="72">
        <v>443</v>
      </c>
      <c r="I364" s="72">
        <v>418</v>
      </c>
    </row>
    <row r="365" spans="1:9">
      <c r="A365" s="68">
        <v>2019</v>
      </c>
      <c r="B365" s="69" t="s">
        <v>220</v>
      </c>
      <c r="C365" s="69" t="s">
        <v>446</v>
      </c>
      <c r="D365" s="70" t="s">
        <v>447</v>
      </c>
      <c r="E365" s="71" t="s">
        <v>448</v>
      </c>
      <c r="F365" s="72">
        <v>8651</v>
      </c>
      <c r="G365" s="72">
        <v>370</v>
      </c>
      <c r="H365" s="72">
        <v>620</v>
      </c>
      <c r="I365" s="72">
        <v>510</v>
      </c>
    </row>
    <row r="366" spans="1:9">
      <c r="A366" s="68">
        <v>2019</v>
      </c>
      <c r="B366" s="69" t="s">
        <v>220</v>
      </c>
      <c r="C366" s="69" t="s">
        <v>968</v>
      </c>
      <c r="D366" s="70" t="s">
        <v>969</v>
      </c>
      <c r="E366" s="71" t="s">
        <v>970</v>
      </c>
      <c r="F366" s="72">
        <v>8629</v>
      </c>
      <c r="G366" s="72">
        <v>217</v>
      </c>
      <c r="H366" s="72">
        <v>429</v>
      </c>
      <c r="I366" s="72">
        <v>403</v>
      </c>
    </row>
    <row r="367" spans="1:9">
      <c r="A367" s="68">
        <v>2019</v>
      </c>
      <c r="B367" s="69" t="s">
        <v>220</v>
      </c>
      <c r="C367" s="69" t="s">
        <v>869</v>
      </c>
      <c r="D367" s="70" t="s">
        <v>870</v>
      </c>
      <c r="E367" s="71" t="s">
        <v>871</v>
      </c>
      <c r="F367" s="72">
        <v>8604</v>
      </c>
      <c r="G367" s="72">
        <v>280</v>
      </c>
      <c r="H367" s="72">
        <v>495</v>
      </c>
      <c r="I367" s="72">
        <v>440</v>
      </c>
    </row>
    <row r="368" spans="1:9">
      <c r="A368" s="68">
        <v>2019</v>
      </c>
      <c r="B368" s="69" t="s">
        <v>220</v>
      </c>
      <c r="C368" s="69" t="s">
        <v>1025</v>
      </c>
      <c r="D368" s="70" t="s">
        <v>1026</v>
      </c>
      <c r="E368" s="71" t="s">
        <v>1027</v>
      </c>
      <c r="F368" s="72">
        <v>8589</v>
      </c>
      <c r="G368" s="72">
        <v>314</v>
      </c>
      <c r="H368" s="72">
        <v>423</v>
      </c>
      <c r="I368" s="72">
        <v>415</v>
      </c>
    </row>
    <row r="369" spans="1:9">
      <c r="A369" s="68">
        <v>2019</v>
      </c>
      <c r="B369" s="69" t="s">
        <v>220</v>
      </c>
      <c r="C369" s="69" t="s">
        <v>1055</v>
      </c>
      <c r="D369" s="70" t="s">
        <v>1056</v>
      </c>
      <c r="E369" s="71" t="s">
        <v>1057</v>
      </c>
      <c r="F369" s="72">
        <v>8527</v>
      </c>
      <c r="G369" s="72">
        <v>300</v>
      </c>
      <c r="H369" s="72">
        <v>520</v>
      </c>
      <c r="I369" s="72">
        <v>445</v>
      </c>
    </row>
    <row r="370" spans="1:9">
      <c r="A370" s="68">
        <v>2019</v>
      </c>
      <c r="B370" s="69" t="s">
        <v>220</v>
      </c>
      <c r="C370" s="69" t="s">
        <v>497</v>
      </c>
      <c r="D370" s="70" t="s">
        <v>498</v>
      </c>
      <c r="E370" s="71" t="s">
        <v>499</v>
      </c>
      <c r="F370" s="72">
        <v>8430</v>
      </c>
      <c r="G370" s="72">
        <v>380</v>
      </c>
      <c r="H370" s="72">
        <v>640</v>
      </c>
      <c r="I370" s="72">
        <v>499</v>
      </c>
    </row>
    <row r="371" spans="1:9">
      <c r="A371" s="68">
        <v>2019</v>
      </c>
      <c r="B371" s="69" t="s">
        <v>220</v>
      </c>
      <c r="C371" s="69" t="s">
        <v>1091</v>
      </c>
      <c r="D371" s="70" t="s">
        <v>1092</v>
      </c>
      <c r="E371" s="71" t="s">
        <v>1093</v>
      </c>
      <c r="F371" s="72">
        <v>8408</v>
      </c>
      <c r="G371" s="72">
        <v>285</v>
      </c>
      <c r="H371" s="72">
        <v>580</v>
      </c>
      <c r="I371" s="72">
        <v>418</v>
      </c>
    </row>
    <row r="372" spans="1:9">
      <c r="A372" s="68">
        <v>2019</v>
      </c>
      <c r="B372" s="69" t="s">
        <v>220</v>
      </c>
      <c r="C372" s="69" t="s">
        <v>290</v>
      </c>
      <c r="D372" s="70" t="s">
        <v>291</v>
      </c>
      <c r="E372" s="71" t="s">
        <v>292</v>
      </c>
      <c r="F372" s="72">
        <v>8275</v>
      </c>
      <c r="G372" s="72">
        <v>217</v>
      </c>
      <c r="H372" s="72">
        <v>429</v>
      </c>
      <c r="I372" s="72">
        <v>415</v>
      </c>
    </row>
    <row r="373" spans="1:9">
      <c r="A373" s="68">
        <v>2019</v>
      </c>
      <c r="B373" s="69" t="s">
        <v>220</v>
      </c>
      <c r="C373" s="69" t="s">
        <v>536</v>
      </c>
      <c r="D373" s="70" t="s">
        <v>537</v>
      </c>
      <c r="E373" s="71" t="s">
        <v>538</v>
      </c>
      <c r="F373" s="72">
        <v>8259</v>
      </c>
      <c r="G373" s="72">
        <v>550</v>
      </c>
      <c r="H373" s="72">
        <v>600</v>
      </c>
      <c r="I373" s="72">
        <v>450</v>
      </c>
    </row>
    <row r="374" spans="1:9">
      <c r="A374" s="68">
        <v>2019</v>
      </c>
      <c r="B374" s="69" t="s">
        <v>220</v>
      </c>
      <c r="C374" s="69" t="s">
        <v>908</v>
      </c>
      <c r="D374" s="70" t="s">
        <v>909</v>
      </c>
      <c r="E374" s="71" t="s">
        <v>910</v>
      </c>
      <c r="F374" s="72">
        <v>8208</v>
      </c>
      <c r="G374" s="72">
        <v>230</v>
      </c>
      <c r="H374" s="72">
        <v>340</v>
      </c>
      <c r="I374" s="72">
        <v>375</v>
      </c>
    </row>
    <row r="375" spans="1:9">
      <c r="A375" s="68">
        <v>2019</v>
      </c>
      <c r="B375" s="69" t="s">
        <v>220</v>
      </c>
      <c r="C375" s="69" t="s">
        <v>743</v>
      </c>
      <c r="D375" s="70" t="s">
        <v>744</v>
      </c>
      <c r="E375" s="71" t="s">
        <v>745</v>
      </c>
      <c r="F375" s="72">
        <v>8196</v>
      </c>
      <c r="G375" s="72">
        <v>355</v>
      </c>
      <c r="H375" s="72">
        <v>429</v>
      </c>
      <c r="I375" s="72">
        <v>417</v>
      </c>
    </row>
    <row r="376" spans="1:9">
      <c r="A376" s="68">
        <v>2019</v>
      </c>
      <c r="B376" s="69" t="s">
        <v>220</v>
      </c>
      <c r="C376" s="69" t="s">
        <v>293</v>
      </c>
      <c r="D376" s="70" t="s">
        <v>294</v>
      </c>
      <c r="E376" s="71" t="s">
        <v>295</v>
      </c>
      <c r="F376" s="72">
        <v>8160</v>
      </c>
      <c r="G376" s="72">
        <v>308</v>
      </c>
      <c r="H376" s="72">
        <v>443</v>
      </c>
      <c r="I376" s="72">
        <v>418</v>
      </c>
    </row>
    <row r="377" spans="1:9">
      <c r="A377" s="68">
        <v>2019</v>
      </c>
      <c r="B377" s="69" t="s">
        <v>220</v>
      </c>
      <c r="C377" s="69" t="s">
        <v>1046</v>
      </c>
      <c r="D377" s="70" t="s">
        <v>1047</v>
      </c>
      <c r="E377" s="71" t="s">
        <v>1048</v>
      </c>
      <c r="F377" s="72">
        <v>8150</v>
      </c>
      <c r="G377" s="72">
        <v>323</v>
      </c>
      <c r="H377" s="72">
        <v>443</v>
      </c>
      <c r="I377" s="72">
        <v>418</v>
      </c>
    </row>
    <row r="378" spans="1:9">
      <c r="A378" s="68">
        <v>2019</v>
      </c>
      <c r="B378" s="69" t="s">
        <v>220</v>
      </c>
      <c r="C378" s="69" t="s">
        <v>1220</v>
      </c>
      <c r="D378" s="70" t="s">
        <v>1221</v>
      </c>
      <c r="E378" s="71" t="s">
        <v>1222</v>
      </c>
      <c r="F378" s="72">
        <v>7997</v>
      </c>
      <c r="G378" s="72">
        <v>290</v>
      </c>
      <c r="H378" s="72">
        <v>490</v>
      </c>
      <c r="I378" s="72">
        <v>440</v>
      </c>
    </row>
    <row r="379" spans="1:9">
      <c r="A379" s="68">
        <v>2019</v>
      </c>
      <c r="B379" s="69" t="s">
        <v>220</v>
      </c>
      <c r="C379" s="69" t="s">
        <v>545</v>
      </c>
      <c r="D379" s="70" t="s">
        <v>546</v>
      </c>
      <c r="E379" s="71" t="s">
        <v>547</v>
      </c>
      <c r="F379" s="72">
        <v>7883</v>
      </c>
      <c r="G379" s="72">
        <v>460</v>
      </c>
      <c r="H379" s="72">
        <v>540</v>
      </c>
      <c r="I379" s="72">
        <v>470</v>
      </c>
    </row>
    <row r="380" spans="1:9">
      <c r="A380" s="68">
        <v>2019</v>
      </c>
      <c r="B380" s="69" t="s">
        <v>220</v>
      </c>
      <c r="C380" s="69" t="s">
        <v>1064</v>
      </c>
      <c r="D380" s="70" t="s">
        <v>1065</v>
      </c>
      <c r="E380" s="71" t="s">
        <v>1066</v>
      </c>
      <c r="F380" s="72">
        <v>7712</v>
      </c>
      <c r="G380" s="72">
        <v>268</v>
      </c>
      <c r="H380" s="72">
        <v>508</v>
      </c>
      <c r="I380" s="72">
        <v>443</v>
      </c>
    </row>
    <row r="381" spans="1:9">
      <c r="A381" s="68">
        <v>2019</v>
      </c>
      <c r="B381" s="69" t="s">
        <v>220</v>
      </c>
      <c r="C381" s="69" t="s">
        <v>851</v>
      </c>
      <c r="D381" s="70" t="s">
        <v>852</v>
      </c>
      <c r="E381" s="71" t="s">
        <v>853</v>
      </c>
      <c r="F381" s="72">
        <v>7643</v>
      </c>
      <c r="G381" s="72">
        <v>330</v>
      </c>
      <c r="H381" s="72">
        <v>435</v>
      </c>
      <c r="I381" s="72">
        <v>417</v>
      </c>
    </row>
    <row r="382" spans="1:9">
      <c r="A382" s="68">
        <v>2019</v>
      </c>
      <c r="B382" s="69" t="s">
        <v>220</v>
      </c>
      <c r="C382" s="69" t="s">
        <v>554</v>
      </c>
      <c r="D382" s="70" t="s">
        <v>555</v>
      </c>
      <c r="E382" s="71" t="s">
        <v>556</v>
      </c>
      <c r="F382" s="72">
        <v>7460</v>
      </c>
      <c r="G382" s="72">
        <v>360</v>
      </c>
      <c r="H382" s="72">
        <v>470</v>
      </c>
      <c r="I382" s="72">
        <v>433</v>
      </c>
    </row>
    <row r="383" spans="1:9">
      <c r="A383" s="68">
        <v>2019</v>
      </c>
      <c r="B383" s="69" t="s">
        <v>220</v>
      </c>
      <c r="C383" s="69" t="s">
        <v>470</v>
      </c>
      <c r="D383" s="70" t="s">
        <v>471</v>
      </c>
      <c r="E383" s="71" t="s">
        <v>472</v>
      </c>
      <c r="F383" s="72">
        <v>7447</v>
      </c>
      <c r="G383" s="72">
        <v>550</v>
      </c>
      <c r="H383" s="72">
        <v>780</v>
      </c>
      <c r="I383" s="72">
        <v>550</v>
      </c>
    </row>
    <row r="384" spans="1:9">
      <c r="A384" s="68">
        <v>2019</v>
      </c>
      <c r="B384" s="69" t="s">
        <v>220</v>
      </c>
      <c r="C384" s="69" t="s">
        <v>749</v>
      </c>
      <c r="D384" s="70" t="s">
        <v>750</v>
      </c>
      <c r="E384" s="71" t="s">
        <v>751</v>
      </c>
      <c r="F384" s="72">
        <v>7301</v>
      </c>
      <c r="G384" s="72">
        <v>228</v>
      </c>
      <c r="H384" s="72">
        <v>458</v>
      </c>
      <c r="I384" s="72">
        <v>448</v>
      </c>
    </row>
    <row r="385" spans="1:9">
      <c r="A385" s="68">
        <v>2019</v>
      </c>
      <c r="B385" s="69" t="s">
        <v>220</v>
      </c>
      <c r="C385" s="69" t="s">
        <v>896</v>
      </c>
      <c r="D385" s="70" t="s">
        <v>897</v>
      </c>
      <c r="E385" s="71" t="s">
        <v>898</v>
      </c>
      <c r="F385" s="72">
        <v>7102</v>
      </c>
      <c r="G385" s="72">
        <v>342</v>
      </c>
      <c r="H385" s="72">
        <v>460</v>
      </c>
      <c r="I385" s="72">
        <v>435</v>
      </c>
    </row>
    <row r="386" spans="1:9">
      <c r="A386" s="68">
        <v>2019</v>
      </c>
      <c r="B386" s="69" t="s">
        <v>220</v>
      </c>
      <c r="C386" s="69" t="s">
        <v>1310</v>
      </c>
      <c r="D386" s="70" t="s">
        <v>1311</v>
      </c>
      <c r="E386" s="71" t="s">
        <v>1312</v>
      </c>
      <c r="F386" s="72">
        <v>6989</v>
      </c>
      <c r="G386" s="72">
        <v>316</v>
      </c>
      <c r="H386" s="72">
        <v>495</v>
      </c>
      <c r="I386" s="72">
        <v>450</v>
      </c>
    </row>
    <row r="387" spans="1:9">
      <c r="A387" s="68">
        <v>2019</v>
      </c>
      <c r="B387" s="69" t="s">
        <v>220</v>
      </c>
      <c r="C387" s="69" t="s">
        <v>1250</v>
      </c>
      <c r="D387" s="70" t="s">
        <v>1251</v>
      </c>
      <c r="E387" s="71" t="s">
        <v>1252</v>
      </c>
      <c r="F387" s="72">
        <v>6934</v>
      </c>
      <c r="G387" s="72">
        <v>240</v>
      </c>
      <c r="H387" s="72">
        <v>550</v>
      </c>
      <c r="I387" s="72">
        <v>440</v>
      </c>
    </row>
    <row r="388" spans="1:9">
      <c r="A388" s="68">
        <v>2019</v>
      </c>
      <c r="B388" s="69" t="s">
        <v>220</v>
      </c>
      <c r="C388" s="69" t="s">
        <v>863</v>
      </c>
      <c r="D388" s="70" t="s">
        <v>864</v>
      </c>
      <c r="E388" s="71" t="s">
        <v>865</v>
      </c>
      <c r="F388" s="72">
        <v>6782</v>
      </c>
      <c r="G388" s="72">
        <v>310</v>
      </c>
      <c r="H388" s="72">
        <v>790</v>
      </c>
      <c r="I388" s="72">
        <v>523</v>
      </c>
    </row>
    <row r="389" spans="1:9">
      <c r="A389" s="68">
        <v>2019</v>
      </c>
      <c r="B389" s="69" t="s">
        <v>220</v>
      </c>
      <c r="C389" s="69" t="s">
        <v>761</v>
      </c>
      <c r="D389" s="70" t="s">
        <v>762</v>
      </c>
      <c r="E389" s="71" t="s">
        <v>763</v>
      </c>
      <c r="F389" s="72">
        <v>6776</v>
      </c>
      <c r="G389" s="72">
        <v>209</v>
      </c>
      <c r="H389" s="72">
        <v>413</v>
      </c>
      <c r="I389" s="72">
        <v>411</v>
      </c>
    </row>
    <row r="390" spans="1:9">
      <c r="A390" s="68">
        <v>2019</v>
      </c>
      <c r="B390" s="69" t="s">
        <v>220</v>
      </c>
      <c r="C390" s="69" t="s">
        <v>860</v>
      </c>
      <c r="D390" s="70" t="s">
        <v>861</v>
      </c>
      <c r="E390" s="71" t="s">
        <v>862</v>
      </c>
      <c r="F390" s="72">
        <v>6678</v>
      </c>
      <c r="G390" s="72">
        <v>300</v>
      </c>
      <c r="H390" s="72">
        <v>443</v>
      </c>
      <c r="I390" s="72">
        <v>425</v>
      </c>
    </row>
    <row r="391" spans="1:9">
      <c r="A391" s="68">
        <v>2019</v>
      </c>
      <c r="B391" s="69" t="s">
        <v>220</v>
      </c>
      <c r="C391" s="69" t="s">
        <v>1268</v>
      </c>
      <c r="D391" s="70" t="s">
        <v>1269</v>
      </c>
      <c r="E391" s="71" t="s">
        <v>1270</v>
      </c>
      <c r="F391" s="72">
        <v>6578</v>
      </c>
      <c r="G391" s="72">
        <v>400</v>
      </c>
      <c r="H391" s="72">
        <v>720</v>
      </c>
      <c r="I391" s="72">
        <v>480</v>
      </c>
    </row>
    <row r="392" spans="1:9">
      <c r="A392" s="68">
        <v>2019</v>
      </c>
      <c r="B392" s="69" t="s">
        <v>220</v>
      </c>
      <c r="C392" s="69" t="s">
        <v>284</v>
      </c>
      <c r="D392" s="70" t="s">
        <v>285</v>
      </c>
      <c r="E392" s="71" t="s">
        <v>286</v>
      </c>
      <c r="F392" s="72">
        <v>6556</v>
      </c>
      <c r="G392" s="72">
        <v>230</v>
      </c>
      <c r="H392" s="72">
        <v>443</v>
      </c>
      <c r="I392" s="72">
        <v>418</v>
      </c>
    </row>
    <row r="393" spans="1:9">
      <c r="A393" s="68">
        <v>2019</v>
      </c>
      <c r="B393" s="69" t="s">
        <v>220</v>
      </c>
      <c r="C393" s="69" t="s">
        <v>854</v>
      </c>
      <c r="D393" s="70" t="s">
        <v>855</v>
      </c>
      <c r="E393" s="71" t="s">
        <v>856</v>
      </c>
      <c r="F393" s="72">
        <v>6554</v>
      </c>
      <c r="G393" s="72">
        <v>355</v>
      </c>
      <c r="H393" s="72">
        <v>640</v>
      </c>
      <c r="I393" s="72">
        <v>452</v>
      </c>
    </row>
    <row r="394" spans="1:9">
      <c r="A394" s="68">
        <v>2019</v>
      </c>
      <c r="B394" s="69" t="s">
        <v>220</v>
      </c>
      <c r="C394" s="69" t="s">
        <v>875</v>
      </c>
      <c r="D394" s="70" t="s">
        <v>876</v>
      </c>
      <c r="E394" s="71" t="s">
        <v>877</v>
      </c>
      <c r="F394" s="72">
        <v>6365</v>
      </c>
      <c r="G394" s="72">
        <v>231</v>
      </c>
      <c r="H394" s="72">
        <v>495</v>
      </c>
      <c r="I394" s="72">
        <v>442</v>
      </c>
    </row>
    <row r="395" spans="1:9">
      <c r="A395" s="68">
        <v>2019</v>
      </c>
      <c r="B395" s="69" t="s">
        <v>220</v>
      </c>
      <c r="C395" s="69" t="s">
        <v>917</v>
      </c>
      <c r="D395" s="70" t="s">
        <v>918</v>
      </c>
      <c r="E395" s="71" t="s">
        <v>919</v>
      </c>
      <c r="F395" s="72">
        <v>6178</v>
      </c>
      <c r="G395" s="72">
        <v>223</v>
      </c>
      <c r="H395" s="72">
        <v>429</v>
      </c>
      <c r="I395" s="72">
        <v>418</v>
      </c>
    </row>
    <row r="396" spans="1:9">
      <c r="A396" s="68">
        <v>2019</v>
      </c>
      <c r="B396" s="69" t="s">
        <v>220</v>
      </c>
      <c r="C396" s="69" t="s">
        <v>1037</v>
      </c>
      <c r="D396" s="70" t="s">
        <v>1038</v>
      </c>
      <c r="E396" s="71" t="s">
        <v>1039</v>
      </c>
      <c r="F396" s="72">
        <v>6087</v>
      </c>
      <c r="G396" s="72">
        <v>329</v>
      </c>
      <c r="H396" s="72">
        <v>495</v>
      </c>
      <c r="I396" s="72">
        <v>417</v>
      </c>
    </row>
    <row r="397" spans="1:9">
      <c r="A397" s="68">
        <v>2019</v>
      </c>
      <c r="B397" s="69" t="s">
        <v>220</v>
      </c>
      <c r="C397" s="69" t="s">
        <v>1034</v>
      </c>
      <c r="D397" s="70" t="s">
        <v>1035</v>
      </c>
      <c r="E397" s="71" t="s">
        <v>1036</v>
      </c>
      <c r="F397" s="72">
        <v>4939</v>
      </c>
      <c r="G397" s="72">
        <v>274</v>
      </c>
      <c r="H397" s="72">
        <v>422</v>
      </c>
      <c r="I397" s="72">
        <v>415</v>
      </c>
    </row>
    <row r="398" spans="1:9">
      <c r="A398" s="68">
        <v>2019</v>
      </c>
      <c r="B398" s="69" t="s">
        <v>220</v>
      </c>
      <c r="C398" s="69" t="s">
        <v>1214</v>
      </c>
      <c r="D398" s="70" t="s">
        <v>1215</v>
      </c>
      <c r="E398" s="71" t="s">
        <v>1216</v>
      </c>
      <c r="F398" s="72">
        <v>4460</v>
      </c>
      <c r="G398" s="72">
        <v>247</v>
      </c>
      <c r="H398" s="72">
        <v>440</v>
      </c>
      <c r="I398" s="72">
        <v>440</v>
      </c>
    </row>
    <row r="399" spans="1:9">
      <c r="A399" s="68">
        <v>2019</v>
      </c>
      <c r="B399" s="69" t="s">
        <v>220</v>
      </c>
      <c r="C399" s="69" t="s">
        <v>464</v>
      </c>
      <c r="D399" s="70" t="s">
        <v>465</v>
      </c>
      <c r="E399" s="71" t="s">
        <v>466</v>
      </c>
      <c r="F399" s="72">
        <v>4329</v>
      </c>
      <c r="G399" s="72">
        <v>700</v>
      </c>
      <c r="H399" s="72">
        <v>700</v>
      </c>
      <c r="I399" s="72">
        <v>550</v>
      </c>
    </row>
    <row r="400" spans="1:9">
      <c r="A400" s="68">
        <v>2019</v>
      </c>
      <c r="B400" s="69" t="s">
        <v>220</v>
      </c>
      <c r="C400" s="69" t="s">
        <v>539</v>
      </c>
      <c r="D400" s="70" t="s">
        <v>540</v>
      </c>
      <c r="E400" s="71" t="s">
        <v>541</v>
      </c>
      <c r="F400" s="72">
        <v>4226</v>
      </c>
      <c r="G400" s="72">
        <v>390</v>
      </c>
      <c r="H400" s="72">
        <v>495</v>
      </c>
      <c r="I400" s="72">
        <v>445</v>
      </c>
    </row>
    <row r="401" spans="1:3">
      <c r="A401" s="78" t="s">
        <v>1409</v>
      </c>
      <c r="B401" s="78"/>
      <c r="C401" s="78"/>
    </row>
  </sheetData>
  <sheetProtection algorithmName="SHA-512" hashValue="cMoxACVEbai95uUhuk9gLxDYprbJk0MQ4YmNklJyWiXwdwS57HVJVic67QdqrUjD3KjHzJ/94WshbVX31XZIZA==" saltValue="QUqzaw9vKUhpVwuPXVmUvQ==" spinCount="100000" sheet="1" objects="1" scenarios="1"/>
  <autoFilter ref="A4:I4" xr:uid="{00000000-0009-0000-0000-000008000000}">
    <sortState xmlns:xlrd2="http://schemas.microsoft.com/office/spreadsheetml/2017/richdata2" ref="A5:I401">
      <sortCondition descending="1" ref="F4"/>
    </sortState>
  </autoFilter>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theme="0"/>
    <pageSetUpPr fitToPage="1"/>
  </sheetPr>
  <dimension ref="A1:BD1912"/>
  <sheetViews>
    <sheetView tabSelected="1" zoomScale="60" zoomScaleNormal="60" workbookViewId="0">
      <selection activeCell="B5" sqref="B5"/>
    </sheetView>
  </sheetViews>
  <sheetFormatPr baseColWidth="10" defaultColWidth="11.7109375" defaultRowHeight="15.75"/>
  <cols>
    <col min="1" max="1" width="7" style="159" customWidth="1"/>
    <col min="2" max="2" width="73.140625" style="173" customWidth="1"/>
    <col min="3" max="3" width="52.28515625" style="173" customWidth="1"/>
    <col min="4" max="4" width="21.85546875" style="174" customWidth="1"/>
    <col min="5" max="5" width="6.28515625" style="174" customWidth="1"/>
    <col min="6" max="6" width="67.28515625" style="192" customWidth="1"/>
    <col min="7" max="7" width="4.42578125" style="342" hidden="1" customWidth="1"/>
    <col min="8" max="8" width="13.28515625" style="174" hidden="1" customWidth="1"/>
    <col min="9" max="43" width="12.42578125" style="174" customWidth="1"/>
    <col min="44" max="44" width="10.42578125" style="174" customWidth="1"/>
    <col min="46" max="16384" width="11.7109375" style="159"/>
  </cols>
  <sheetData>
    <row r="1" spans="1:56">
      <c r="A1" s="348"/>
      <c r="B1" s="569"/>
      <c r="C1" s="569"/>
      <c r="D1" s="570"/>
      <c r="E1" s="570"/>
      <c r="F1" s="351"/>
      <c r="G1" s="571"/>
      <c r="H1" s="570"/>
      <c r="I1" s="570"/>
      <c r="J1" s="570"/>
      <c r="K1" s="570"/>
      <c r="L1" s="570"/>
      <c r="M1" s="570"/>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T1" s="158"/>
      <c r="AU1" s="158"/>
      <c r="AV1" s="158"/>
      <c r="AW1" s="158"/>
      <c r="AX1" s="158"/>
      <c r="AY1" s="158"/>
      <c r="AZ1" s="158"/>
      <c r="BA1" s="158"/>
      <c r="BB1" s="158"/>
      <c r="BC1" s="158"/>
      <c r="BD1" s="158"/>
    </row>
    <row r="2" spans="1:56">
      <c r="A2" s="348"/>
      <c r="B2" s="572"/>
      <c r="C2" s="572"/>
      <c r="D2" s="348"/>
      <c r="E2" s="570"/>
      <c r="F2" s="351"/>
      <c r="G2" s="573"/>
      <c r="H2" s="570"/>
      <c r="I2" s="570"/>
      <c r="J2" s="570"/>
      <c r="K2" s="570"/>
      <c r="L2" s="570"/>
      <c r="M2" s="570"/>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T2" s="158"/>
      <c r="AU2" s="158"/>
      <c r="AV2" s="158"/>
      <c r="AW2" s="158"/>
      <c r="AX2" s="158"/>
      <c r="AY2" s="158"/>
      <c r="AZ2" s="158"/>
      <c r="BA2" s="158"/>
      <c r="BB2" s="158"/>
      <c r="BC2" s="158"/>
      <c r="BD2" s="158"/>
    </row>
    <row r="3" spans="1:56">
      <c r="A3" s="348"/>
      <c r="B3" s="140"/>
      <c r="C3" s="140"/>
      <c r="D3" s="570"/>
      <c r="E3" s="570"/>
      <c r="F3" s="351"/>
      <c r="G3" s="573"/>
      <c r="H3" s="570"/>
      <c r="I3" s="570"/>
      <c r="J3" s="570"/>
      <c r="K3" s="570"/>
      <c r="L3" s="570"/>
      <c r="M3" s="570"/>
      <c r="N3" s="157"/>
      <c r="O3" s="157"/>
      <c r="P3" s="157"/>
      <c r="Q3" s="157"/>
      <c r="R3" s="157"/>
      <c r="S3" s="157"/>
      <c r="T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T3" s="158"/>
      <c r="AU3" s="158"/>
      <c r="AV3" s="158"/>
      <c r="AW3" s="158"/>
      <c r="AX3" s="158"/>
      <c r="AY3" s="158"/>
      <c r="AZ3" s="158"/>
      <c r="BA3" s="158"/>
      <c r="BB3" s="158"/>
      <c r="BC3" s="158"/>
      <c r="BD3" s="158"/>
    </row>
    <row r="4" spans="1:56" ht="24.75" customHeight="1" thickBot="1">
      <c r="A4" s="348"/>
      <c r="B4" s="140"/>
      <c r="C4" s="140"/>
      <c r="D4" s="570"/>
      <c r="E4" s="570"/>
      <c r="F4" s="351"/>
      <c r="G4" s="573"/>
      <c r="H4" s="574" t="s">
        <v>96</v>
      </c>
      <c r="I4" s="570"/>
      <c r="J4" s="570"/>
      <c r="K4" s="570"/>
      <c r="L4" s="570"/>
      <c r="M4" s="570"/>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T4" s="158"/>
      <c r="AU4" s="158"/>
      <c r="AV4" s="158"/>
      <c r="AW4" s="158"/>
      <c r="AX4" s="158"/>
      <c r="AY4" s="158"/>
      <c r="AZ4" s="158"/>
      <c r="BA4" s="158"/>
      <c r="BB4" s="158"/>
      <c r="BC4" s="158"/>
      <c r="BD4" s="158"/>
    </row>
    <row r="5" spans="1:56" ht="24.75" customHeight="1" thickBot="1">
      <c r="A5" s="348"/>
      <c r="B5" s="575" t="s">
        <v>1710</v>
      </c>
      <c r="C5" s="576"/>
      <c r="D5" s="570"/>
      <c r="E5" s="570"/>
      <c r="F5" s="351"/>
      <c r="G5" s="573"/>
      <c r="H5" s="574"/>
      <c r="I5" s="570"/>
      <c r="J5" s="570"/>
      <c r="K5" s="570"/>
      <c r="L5" s="570"/>
      <c r="M5" s="570"/>
      <c r="N5" s="157"/>
      <c r="O5" s="157"/>
      <c r="P5" s="157"/>
      <c r="Q5" s="157"/>
      <c r="R5" s="157"/>
      <c r="S5" s="157"/>
      <c r="T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41"/>
      <c r="AT5" s="158"/>
      <c r="AU5" s="158"/>
      <c r="AV5" s="158"/>
      <c r="AW5" s="158"/>
      <c r="AX5" s="158"/>
      <c r="AY5" s="158"/>
      <c r="AZ5" s="158"/>
      <c r="BA5" s="158"/>
      <c r="BB5" s="158"/>
      <c r="BC5" s="158"/>
      <c r="BD5" s="158"/>
    </row>
    <row r="6" spans="1:56" ht="24" thickBot="1">
      <c r="A6" s="348"/>
      <c r="B6" s="576"/>
      <c r="C6" s="576"/>
      <c r="D6" s="577"/>
      <c r="E6" s="577"/>
      <c r="F6" s="578"/>
      <c r="G6" s="573"/>
      <c r="H6" s="574" t="s">
        <v>97</v>
      </c>
      <c r="I6" s="570"/>
      <c r="J6" s="570"/>
      <c r="K6" s="570"/>
      <c r="L6" s="570"/>
      <c r="M6" s="570"/>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T6" s="158"/>
      <c r="AU6" s="158"/>
      <c r="AV6" s="158"/>
      <c r="AW6" s="158"/>
      <c r="AX6" s="158"/>
      <c r="AY6" s="158"/>
      <c r="AZ6" s="158"/>
      <c r="BA6" s="158"/>
      <c r="BB6" s="158"/>
      <c r="BC6" s="158"/>
      <c r="BD6" s="158"/>
    </row>
    <row r="7" spans="1:56" ht="24.75" customHeight="1" thickBot="1">
      <c r="A7" s="348"/>
      <c r="B7" s="789" t="s">
        <v>1711</v>
      </c>
      <c r="C7" s="790"/>
      <c r="D7" s="570"/>
      <c r="E7" s="570"/>
      <c r="F7" s="351"/>
      <c r="G7" s="573"/>
      <c r="H7" s="574"/>
      <c r="I7" s="570"/>
      <c r="J7" s="570"/>
      <c r="K7" s="570"/>
      <c r="L7" s="570"/>
      <c r="M7" s="570"/>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41"/>
      <c r="AT7" s="158"/>
      <c r="AU7" s="158"/>
      <c r="AV7" s="158"/>
      <c r="AW7" s="158"/>
      <c r="AX7" s="158"/>
      <c r="AY7" s="158"/>
      <c r="AZ7" s="158"/>
      <c r="BA7" s="158"/>
      <c r="BB7" s="158"/>
      <c r="BC7" s="158"/>
      <c r="BD7" s="158"/>
    </row>
    <row r="8" spans="1:56" s="161" customFormat="1" ht="39.950000000000003" customHeight="1" thickBot="1">
      <c r="A8" s="579"/>
      <c r="B8" s="580" t="s">
        <v>1664</v>
      </c>
      <c r="C8" s="581"/>
      <c r="D8" s="582"/>
      <c r="E8" s="582"/>
      <c r="F8" s="583"/>
      <c r="G8" s="584"/>
      <c r="H8" s="579"/>
      <c r="I8" s="579"/>
      <c r="J8" s="579"/>
      <c r="K8" s="579"/>
      <c r="L8" s="579"/>
      <c r="M8" s="579"/>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T8" s="162"/>
      <c r="AU8" s="160"/>
      <c r="AV8" s="160"/>
      <c r="AW8" s="160"/>
      <c r="AX8" s="160"/>
      <c r="AY8" s="160"/>
      <c r="AZ8" s="160"/>
      <c r="BA8" s="160"/>
      <c r="BB8" s="160"/>
      <c r="BC8" s="160"/>
      <c r="BD8" s="160"/>
    </row>
    <row r="9" spans="1:56" s="167" customFormat="1" ht="39.950000000000003" customHeight="1">
      <c r="A9" s="356"/>
      <c r="B9" s="585" t="s">
        <v>3</v>
      </c>
      <c r="C9" s="586" t="s">
        <v>1448</v>
      </c>
      <c r="D9" s="587" t="s">
        <v>4</v>
      </c>
      <c r="E9" s="582"/>
      <c r="F9" s="588" t="s">
        <v>2</v>
      </c>
      <c r="G9" s="589"/>
      <c r="H9" s="356"/>
      <c r="I9" s="356"/>
      <c r="J9" s="356"/>
      <c r="K9" s="356"/>
      <c r="L9" s="356"/>
      <c r="M9" s="356"/>
      <c r="AR9" s="162"/>
      <c r="AT9" s="162"/>
      <c r="AU9" s="162"/>
      <c r="AV9" s="162"/>
      <c r="AW9" s="162"/>
      <c r="AX9" s="162"/>
      <c r="AY9" s="162"/>
      <c r="AZ9" s="162"/>
      <c r="BA9" s="162"/>
      <c r="BB9" s="162"/>
      <c r="BC9" s="162"/>
      <c r="BD9" s="162"/>
    </row>
    <row r="10" spans="1:56" s="167" customFormat="1" ht="39.950000000000003" customHeight="1">
      <c r="A10" s="356"/>
      <c r="B10" s="595" t="s">
        <v>5</v>
      </c>
      <c r="C10" s="596"/>
      <c r="D10" s="597">
        <v>0</v>
      </c>
      <c r="E10" s="582"/>
      <c r="F10" s="593" t="s">
        <v>6</v>
      </c>
      <c r="G10" s="589"/>
      <c r="H10" s="356"/>
      <c r="I10" s="356"/>
      <c r="J10" s="356"/>
      <c r="K10" s="356"/>
      <c r="L10" s="356"/>
      <c r="M10" s="356"/>
      <c r="AR10" s="168"/>
      <c r="AT10" s="162"/>
      <c r="AU10" s="162"/>
      <c r="AV10" s="162"/>
      <c r="AW10" s="162"/>
      <c r="AX10" s="162"/>
      <c r="AY10" s="162"/>
      <c r="AZ10" s="162"/>
      <c r="BA10" s="162"/>
      <c r="BB10" s="162"/>
      <c r="BC10" s="162"/>
      <c r="BD10" s="162"/>
    </row>
    <row r="11" spans="1:56" s="167" customFormat="1" ht="39.950000000000003" customHeight="1">
      <c r="A11" s="356"/>
      <c r="B11" s="595" t="s">
        <v>7</v>
      </c>
      <c r="C11" s="596"/>
      <c r="D11" s="597">
        <v>0</v>
      </c>
      <c r="E11" s="582"/>
      <c r="F11" s="593" t="s">
        <v>8</v>
      </c>
      <c r="G11" s="589"/>
      <c r="H11" s="356"/>
      <c r="I11" s="356"/>
      <c r="J11" s="356"/>
      <c r="K11" s="356"/>
      <c r="L11" s="356"/>
      <c r="M11" s="356"/>
      <c r="AR11" s="168"/>
      <c r="AT11" s="162"/>
      <c r="AU11" s="162"/>
      <c r="AV11" s="162"/>
      <c r="AW11" s="162"/>
      <c r="AX11" s="162"/>
      <c r="AY11" s="162"/>
      <c r="AZ11" s="162"/>
      <c r="BA11" s="162"/>
      <c r="BB11" s="162"/>
      <c r="BC11" s="162"/>
      <c r="BD11" s="162"/>
    </row>
    <row r="12" spans="1:56" s="167" customFormat="1" ht="39.950000000000003" customHeight="1">
      <c r="A12" s="356"/>
      <c r="B12" s="595" t="s">
        <v>1661</v>
      </c>
      <c r="C12" s="596"/>
      <c r="D12" s="597">
        <v>0</v>
      </c>
      <c r="E12" s="582"/>
      <c r="F12" s="593" t="s">
        <v>8</v>
      </c>
      <c r="G12" s="589"/>
      <c r="H12" s="356"/>
      <c r="I12" s="356"/>
      <c r="J12" s="356"/>
      <c r="K12" s="356"/>
      <c r="L12" s="356"/>
      <c r="M12" s="356"/>
      <c r="AR12" s="168"/>
      <c r="AT12" s="162"/>
      <c r="AU12" s="162"/>
      <c r="AV12" s="162"/>
      <c r="AW12" s="162"/>
      <c r="AX12" s="162"/>
      <c r="AY12" s="162"/>
      <c r="AZ12" s="162"/>
      <c r="BA12" s="162"/>
      <c r="BB12" s="162"/>
      <c r="BC12" s="162"/>
      <c r="BD12" s="162"/>
    </row>
    <row r="13" spans="1:56" s="167" customFormat="1" ht="39.950000000000003" customHeight="1">
      <c r="A13" s="356"/>
      <c r="B13" s="595" t="s">
        <v>1658</v>
      </c>
      <c r="C13" s="596"/>
      <c r="D13" s="597">
        <v>0</v>
      </c>
      <c r="E13" s="582"/>
      <c r="F13" s="593" t="s">
        <v>8</v>
      </c>
      <c r="G13" s="589"/>
      <c r="H13" s="356"/>
      <c r="I13" s="356"/>
      <c r="J13" s="356"/>
      <c r="K13" s="356"/>
      <c r="L13" s="356"/>
      <c r="M13" s="356"/>
      <c r="AR13" s="168"/>
      <c r="AT13" s="162"/>
      <c r="AU13" s="162"/>
      <c r="AV13" s="162"/>
      <c r="AW13" s="162"/>
      <c r="AX13" s="162"/>
      <c r="AY13" s="162"/>
      <c r="AZ13" s="162"/>
      <c r="BA13" s="162"/>
      <c r="BB13" s="162"/>
      <c r="BC13" s="162"/>
      <c r="BD13" s="162"/>
    </row>
    <row r="14" spans="1:56" s="167" customFormat="1" ht="39.950000000000003" customHeight="1">
      <c r="A14" s="356"/>
      <c r="B14" s="595" t="s">
        <v>1659</v>
      </c>
      <c r="C14" s="596"/>
      <c r="D14" s="597">
        <v>0</v>
      </c>
      <c r="E14" s="582"/>
      <c r="F14" s="593" t="s">
        <v>8</v>
      </c>
      <c r="G14" s="589"/>
      <c r="H14" s="356"/>
      <c r="I14" s="356"/>
      <c r="J14" s="356"/>
      <c r="K14" s="356"/>
      <c r="L14" s="356"/>
      <c r="M14" s="356"/>
      <c r="AR14" s="168"/>
      <c r="AT14" s="162"/>
      <c r="AU14" s="162"/>
      <c r="AV14" s="162"/>
      <c r="AW14" s="162"/>
      <c r="AX14" s="162"/>
      <c r="AY14" s="162"/>
      <c r="AZ14" s="162"/>
      <c r="BA14" s="162"/>
      <c r="BB14" s="162"/>
      <c r="BC14" s="162"/>
      <c r="BD14" s="162"/>
    </row>
    <row r="15" spans="1:56" s="167" customFormat="1" ht="39.950000000000003" customHeight="1">
      <c r="A15" s="356"/>
      <c r="B15" s="595" t="s">
        <v>1681</v>
      </c>
      <c r="C15" s="596"/>
      <c r="D15" s="597">
        <v>0</v>
      </c>
      <c r="E15" s="582"/>
      <c r="F15" s="593" t="s">
        <v>1612</v>
      </c>
      <c r="G15" s="589"/>
      <c r="H15" s="356"/>
      <c r="I15" s="356"/>
      <c r="J15" s="356"/>
      <c r="K15" s="356"/>
      <c r="L15" s="356"/>
      <c r="M15" s="356"/>
      <c r="AR15" s="168"/>
      <c r="AT15" s="162"/>
      <c r="AU15" s="162"/>
      <c r="AV15" s="162"/>
      <c r="AW15" s="162"/>
      <c r="AX15" s="162"/>
      <c r="AY15" s="162"/>
      <c r="AZ15" s="162"/>
      <c r="BA15" s="162"/>
      <c r="BB15" s="162"/>
      <c r="BC15" s="162"/>
      <c r="BD15" s="162"/>
    </row>
    <row r="16" spans="1:56" s="170" customFormat="1" ht="39.950000000000003" customHeight="1">
      <c r="A16" s="598"/>
      <c r="B16" s="595" t="s">
        <v>1660</v>
      </c>
      <c r="C16" s="596"/>
      <c r="D16" s="597">
        <v>0</v>
      </c>
      <c r="E16" s="582"/>
      <c r="F16" s="593" t="s">
        <v>13</v>
      </c>
      <c r="G16" s="589"/>
      <c r="H16" s="598"/>
      <c r="I16" s="598"/>
      <c r="J16" s="598"/>
      <c r="K16" s="598"/>
      <c r="L16" s="598"/>
      <c r="M16" s="598"/>
      <c r="AR16" s="168"/>
      <c r="AT16" s="169"/>
      <c r="AU16" s="169"/>
      <c r="AV16" s="169"/>
      <c r="AW16" s="169"/>
      <c r="AX16" s="169"/>
      <c r="AY16" s="169"/>
      <c r="AZ16" s="169"/>
      <c r="BA16" s="169"/>
      <c r="BB16" s="169"/>
      <c r="BC16" s="169"/>
      <c r="BD16" s="169"/>
    </row>
    <row r="17" spans="1:56" s="172" customFormat="1" ht="39.950000000000003" customHeight="1">
      <c r="A17" s="590"/>
      <c r="B17" s="599" t="s">
        <v>15</v>
      </c>
      <c r="C17" s="600"/>
      <c r="D17" s="597">
        <v>0</v>
      </c>
      <c r="E17" s="601"/>
      <c r="F17" s="593" t="s">
        <v>14</v>
      </c>
      <c r="G17" s="594"/>
      <c r="H17" s="590"/>
      <c r="I17" s="590"/>
      <c r="J17" s="590"/>
      <c r="K17" s="590"/>
      <c r="L17" s="590"/>
      <c r="M17" s="590"/>
      <c r="AR17" s="171"/>
      <c r="AT17" s="171"/>
      <c r="AU17" s="171"/>
      <c r="AV17" s="171"/>
      <c r="AW17" s="171"/>
      <c r="AX17" s="171"/>
      <c r="AY17" s="171"/>
      <c r="AZ17" s="171"/>
      <c r="BA17" s="171"/>
      <c r="BB17" s="171"/>
      <c r="BC17" s="171"/>
      <c r="BD17" s="171"/>
    </row>
    <row r="18" spans="1:56" s="172" customFormat="1" ht="39.950000000000003" customHeight="1" thickBot="1">
      <c r="A18" s="590"/>
      <c r="B18" s="783" t="s">
        <v>1615</v>
      </c>
      <c r="C18" s="784"/>
      <c r="D18" s="785"/>
      <c r="E18" s="582"/>
      <c r="F18" s="593"/>
      <c r="G18" s="594"/>
      <c r="H18" s="590"/>
      <c r="I18" s="590"/>
      <c r="J18" s="590"/>
      <c r="K18" s="590"/>
      <c r="L18" s="590"/>
      <c r="M18" s="590"/>
      <c r="AR18" s="171"/>
      <c r="AT18" s="171"/>
      <c r="AU18" s="171"/>
      <c r="AV18" s="171"/>
      <c r="AW18" s="171"/>
      <c r="AX18" s="171"/>
      <c r="AY18" s="171"/>
      <c r="AZ18" s="171"/>
      <c r="BA18" s="171"/>
      <c r="BB18" s="171"/>
      <c r="BC18" s="171"/>
      <c r="BD18" s="171"/>
    </row>
    <row r="19" spans="1:56" s="172" customFormat="1" ht="39.950000000000003" customHeight="1" thickBot="1">
      <c r="A19" s="590"/>
      <c r="B19" s="559" t="s">
        <v>16</v>
      </c>
      <c r="C19" s="560"/>
      <c r="D19" s="547">
        <f>SUM(D10:D18)</f>
        <v>0</v>
      </c>
      <c r="E19" s="582"/>
      <c r="F19" s="593"/>
      <c r="G19" s="594"/>
      <c r="H19" s="590"/>
      <c r="I19" s="590"/>
      <c r="J19" s="590"/>
      <c r="K19" s="590"/>
      <c r="L19" s="590"/>
      <c r="M19" s="590"/>
      <c r="AR19" s="171"/>
      <c r="AT19" s="171"/>
      <c r="AU19" s="171"/>
      <c r="AV19" s="171"/>
      <c r="AW19" s="171"/>
      <c r="AX19" s="171"/>
      <c r="AY19" s="171"/>
      <c r="AZ19" s="171"/>
      <c r="BA19" s="171"/>
      <c r="BB19" s="171"/>
      <c r="BC19" s="171"/>
      <c r="BD19" s="171"/>
    </row>
    <row r="20" spans="1:56" s="172" customFormat="1" ht="13.5" customHeight="1" thickBot="1">
      <c r="A20" s="590"/>
      <c r="B20" s="591"/>
      <c r="C20" s="591"/>
      <c r="D20" s="592"/>
      <c r="E20" s="592"/>
      <c r="F20" s="593"/>
      <c r="G20" s="594"/>
      <c r="H20" s="590"/>
      <c r="I20" s="590"/>
      <c r="J20" s="590"/>
      <c r="K20" s="590"/>
      <c r="L20" s="590"/>
      <c r="M20" s="590"/>
      <c r="AR20" s="165" t="e">
        <f>IF(AR21=12-#REF!+1,"Start-monat","")</f>
        <v>#REF!</v>
      </c>
      <c r="AT20" s="171"/>
      <c r="AU20" s="171"/>
      <c r="AV20" s="171"/>
      <c r="AW20" s="171"/>
      <c r="AX20" s="171"/>
      <c r="AY20" s="171"/>
      <c r="AZ20" s="171"/>
      <c r="BA20" s="171"/>
      <c r="BB20" s="171"/>
      <c r="BC20" s="171"/>
      <c r="BD20" s="171"/>
    </row>
    <row r="21" spans="1:56" s="172" customFormat="1" ht="39.950000000000003" customHeight="1">
      <c r="A21" s="590"/>
      <c r="B21" s="603" t="s">
        <v>1413</v>
      </c>
      <c r="C21" s="586" t="s">
        <v>1448</v>
      </c>
      <c r="D21" s="587" t="s">
        <v>4</v>
      </c>
      <c r="E21" s="604"/>
      <c r="F21" s="593"/>
      <c r="G21" s="594"/>
      <c r="H21" s="590"/>
      <c r="I21" s="590"/>
      <c r="J21" s="590"/>
      <c r="K21" s="590"/>
      <c r="L21" s="590"/>
      <c r="M21" s="590"/>
      <c r="AR21" s="171"/>
      <c r="AT21" s="171"/>
      <c r="AU21" s="171"/>
      <c r="AV21" s="171"/>
      <c r="AW21" s="171"/>
      <c r="AX21" s="171"/>
      <c r="AY21" s="171"/>
      <c r="AZ21" s="171"/>
      <c r="BA21" s="171"/>
      <c r="BB21" s="171"/>
      <c r="BC21" s="171"/>
      <c r="BD21" s="171"/>
    </row>
    <row r="22" spans="1:56" s="172" customFormat="1" ht="39.950000000000003" customHeight="1">
      <c r="A22" s="590"/>
      <c r="B22" s="599" t="s">
        <v>1414</v>
      </c>
      <c r="C22" s="600"/>
      <c r="D22" s="597">
        <v>0</v>
      </c>
      <c r="E22" s="601"/>
      <c r="F22" s="593" t="s">
        <v>17</v>
      </c>
      <c r="G22" s="594"/>
      <c r="H22" s="590"/>
      <c r="I22" s="590"/>
      <c r="J22" s="590"/>
      <c r="K22" s="590"/>
      <c r="L22" s="590"/>
      <c r="M22" s="590"/>
      <c r="AR22" s="171"/>
      <c r="AT22" s="171"/>
      <c r="AU22" s="171"/>
      <c r="AV22" s="171"/>
      <c r="AW22" s="171"/>
      <c r="AX22" s="171"/>
      <c r="AY22" s="171"/>
      <c r="AZ22" s="171"/>
      <c r="BA22" s="171"/>
      <c r="BB22" s="171"/>
      <c r="BC22" s="171"/>
      <c r="BD22" s="171"/>
    </row>
    <row r="23" spans="1:56" s="172" customFormat="1" ht="39.950000000000003" customHeight="1">
      <c r="A23" s="590"/>
      <c r="B23" s="605" t="s">
        <v>18</v>
      </c>
      <c r="C23" s="606"/>
      <c r="D23" s="597">
        <v>0</v>
      </c>
      <c r="E23" s="601"/>
      <c r="F23" s="593" t="s">
        <v>19</v>
      </c>
      <c r="G23" s="594"/>
      <c r="H23" s="590"/>
      <c r="I23" s="590"/>
      <c r="J23" s="590"/>
      <c r="K23" s="590"/>
      <c r="L23" s="590"/>
      <c r="M23" s="590"/>
      <c r="AR23" s="171"/>
      <c r="AT23" s="171"/>
      <c r="AU23" s="171"/>
      <c r="AV23" s="171"/>
      <c r="AW23" s="171"/>
      <c r="AX23" s="171"/>
      <c r="AY23" s="171"/>
      <c r="AZ23" s="171"/>
      <c r="BA23" s="171"/>
      <c r="BB23" s="171"/>
      <c r="BC23" s="171"/>
      <c r="BD23" s="171"/>
    </row>
    <row r="24" spans="1:56" s="172" customFormat="1" ht="39.950000000000003" customHeight="1">
      <c r="A24" s="590"/>
      <c r="B24" s="605" t="s">
        <v>20</v>
      </c>
      <c r="C24" s="606"/>
      <c r="D24" s="597">
        <v>0</v>
      </c>
      <c r="E24" s="601"/>
      <c r="F24" s="593" t="s">
        <v>17</v>
      </c>
      <c r="G24" s="594"/>
      <c r="H24" s="590"/>
      <c r="I24" s="590"/>
      <c r="J24" s="590"/>
      <c r="K24" s="590"/>
      <c r="L24" s="590"/>
      <c r="M24" s="590"/>
      <c r="AR24" s="171"/>
      <c r="AT24" s="171"/>
      <c r="AU24" s="171"/>
      <c r="AV24" s="171"/>
      <c r="AW24" s="171"/>
      <c r="AX24" s="171"/>
      <c r="AY24" s="171"/>
      <c r="AZ24" s="171"/>
      <c r="BA24" s="171"/>
      <c r="BB24" s="171"/>
      <c r="BC24" s="171"/>
      <c r="BD24" s="171"/>
    </row>
    <row r="25" spans="1:56" s="172" customFormat="1" ht="39.950000000000003" customHeight="1">
      <c r="A25" s="590"/>
      <c r="B25" s="605" t="s">
        <v>1415</v>
      </c>
      <c r="C25" s="606"/>
      <c r="D25" s="597">
        <v>0</v>
      </c>
      <c r="E25" s="601"/>
      <c r="F25" s="593" t="s">
        <v>17</v>
      </c>
      <c r="G25" s="594"/>
      <c r="H25" s="590"/>
      <c r="I25" s="590"/>
      <c r="J25" s="590"/>
      <c r="K25" s="590"/>
      <c r="L25" s="590"/>
      <c r="M25" s="590"/>
      <c r="AR25" s="171"/>
      <c r="AT25" s="171"/>
      <c r="AU25" s="171"/>
      <c r="AV25" s="171"/>
      <c r="AW25" s="171"/>
      <c r="AX25" s="171"/>
      <c r="AY25" s="171"/>
      <c r="AZ25" s="171"/>
      <c r="BA25" s="171"/>
      <c r="BB25" s="171"/>
      <c r="BC25" s="171"/>
      <c r="BD25" s="171"/>
    </row>
    <row r="26" spans="1:56" s="172" customFormat="1" ht="39.950000000000003" customHeight="1">
      <c r="A26" s="590"/>
      <c r="B26" s="599" t="s">
        <v>1416</v>
      </c>
      <c r="C26" s="600"/>
      <c r="D26" s="597">
        <v>0</v>
      </c>
      <c r="E26" s="601"/>
      <c r="F26" s="593" t="s">
        <v>17</v>
      </c>
      <c r="G26" s="594"/>
      <c r="H26" s="590"/>
      <c r="I26" s="590"/>
      <c r="J26" s="590"/>
      <c r="K26" s="590"/>
      <c r="L26" s="590"/>
      <c r="M26" s="590"/>
      <c r="AR26" s="171"/>
      <c r="AT26" s="171"/>
      <c r="AU26" s="171"/>
      <c r="AV26" s="171"/>
      <c r="AW26" s="171"/>
      <c r="AX26" s="171"/>
      <c r="AY26" s="171"/>
      <c r="AZ26" s="171"/>
      <c r="BA26" s="171"/>
      <c r="BB26" s="171"/>
      <c r="BC26" s="171"/>
      <c r="BD26" s="171"/>
    </row>
    <row r="27" spans="1:56" s="172" customFormat="1" ht="39.950000000000003" customHeight="1">
      <c r="A27" s="590"/>
      <c r="B27" s="605" t="s">
        <v>21</v>
      </c>
      <c r="C27" s="606"/>
      <c r="D27" s="597">
        <v>0</v>
      </c>
      <c r="E27" s="601"/>
      <c r="F27" s="593" t="s">
        <v>17</v>
      </c>
      <c r="G27" s="594"/>
      <c r="H27" s="590"/>
      <c r="I27" s="590"/>
      <c r="J27" s="590"/>
      <c r="K27" s="590"/>
      <c r="L27" s="590"/>
      <c r="M27" s="590"/>
      <c r="AR27" s="171"/>
      <c r="AT27" s="171"/>
      <c r="AU27" s="171"/>
      <c r="AV27" s="171"/>
      <c r="AW27" s="171"/>
      <c r="AX27" s="171"/>
      <c r="AY27" s="171"/>
      <c r="AZ27" s="171"/>
      <c r="BA27" s="171"/>
      <c r="BB27" s="171"/>
      <c r="BC27" s="171"/>
      <c r="BD27" s="171"/>
    </row>
    <row r="28" spans="1:56" s="167" customFormat="1" ht="39.950000000000003" customHeight="1" thickBot="1">
      <c r="A28" s="356"/>
      <c r="B28" s="595" t="s">
        <v>1615</v>
      </c>
      <c r="C28" s="602"/>
      <c r="D28" s="597">
        <v>0</v>
      </c>
      <c r="E28" s="601"/>
      <c r="F28" s="593" t="s">
        <v>17</v>
      </c>
      <c r="G28" s="594"/>
      <c r="H28" s="356"/>
      <c r="I28" s="356"/>
      <c r="J28" s="356"/>
      <c r="K28" s="356"/>
      <c r="L28" s="356"/>
      <c r="M28" s="356"/>
      <c r="AR28" s="162"/>
      <c r="AT28" s="162"/>
      <c r="AU28" s="162"/>
      <c r="AV28" s="162"/>
      <c r="AW28" s="162"/>
      <c r="AX28" s="162"/>
      <c r="AY28" s="162"/>
      <c r="AZ28" s="162"/>
      <c r="BA28" s="162"/>
      <c r="BB28" s="162"/>
      <c r="BC28" s="162"/>
      <c r="BD28" s="162"/>
    </row>
    <row r="29" spans="1:56" s="167" customFormat="1" ht="39.950000000000003" customHeight="1" thickBot="1">
      <c r="A29" s="356"/>
      <c r="B29" s="559" t="s">
        <v>16</v>
      </c>
      <c r="C29" s="560"/>
      <c r="D29" s="547">
        <f>SUM(D22:D28)</f>
        <v>0</v>
      </c>
      <c r="E29" s="593"/>
      <c r="F29" s="593"/>
      <c r="G29" s="589"/>
      <c r="H29" s="356"/>
      <c r="I29" s="356"/>
      <c r="J29" s="356"/>
      <c r="K29" s="356"/>
      <c r="L29" s="356"/>
      <c r="M29" s="356"/>
      <c r="AR29" s="162"/>
      <c r="AT29" s="162"/>
      <c r="AU29" s="162"/>
      <c r="AV29" s="162"/>
      <c r="AW29" s="162"/>
      <c r="AX29" s="162"/>
      <c r="AY29" s="162"/>
      <c r="AZ29" s="162"/>
      <c r="BA29" s="162"/>
      <c r="BB29" s="162"/>
      <c r="BC29" s="162"/>
      <c r="BD29" s="162"/>
    </row>
    <row r="30" spans="1:56" s="167" customFormat="1" ht="17.25" customHeight="1" thickBot="1">
      <c r="A30" s="356"/>
      <c r="B30" s="607"/>
      <c r="C30" s="608"/>
      <c r="D30" s="592"/>
      <c r="E30" s="609"/>
      <c r="F30" s="593"/>
      <c r="G30" s="589"/>
      <c r="H30" s="356"/>
      <c r="I30" s="356"/>
      <c r="J30" s="356"/>
      <c r="K30" s="356"/>
      <c r="L30" s="356"/>
      <c r="M30" s="356"/>
      <c r="AR30" s="162"/>
      <c r="AT30" s="162"/>
      <c r="AU30" s="162"/>
      <c r="AV30" s="162"/>
      <c r="AW30" s="162"/>
      <c r="AX30" s="162"/>
      <c r="AY30" s="162"/>
      <c r="AZ30" s="162"/>
      <c r="BA30" s="162"/>
      <c r="BB30" s="162"/>
      <c r="BC30" s="162"/>
      <c r="BD30" s="162"/>
    </row>
    <row r="31" spans="1:56" s="167" customFormat="1" ht="39.950000000000003" customHeight="1">
      <c r="A31" s="356"/>
      <c r="B31" s="610" t="s">
        <v>1733</v>
      </c>
      <c r="C31" s="586" t="s">
        <v>1448</v>
      </c>
      <c r="D31" s="587" t="s">
        <v>4</v>
      </c>
      <c r="E31" s="611"/>
      <c r="F31" s="593"/>
      <c r="G31" s="589"/>
      <c r="H31" s="356"/>
      <c r="I31" s="356"/>
      <c r="J31" s="356"/>
      <c r="K31" s="356"/>
      <c r="L31" s="356"/>
      <c r="M31" s="356"/>
      <c r="AR31" s="162"/>
      <c r="AT31" s="162"/>
      <c r="AU31" s="162"/>
      <c r="AV31" s="162"/>
      <c r="AW31" s="162"/>
      <c r="AX31" s="162"/>
      <c r="AY31" s="162"/>
      <c r="AZ31" s="162"/>
      <c r="BA31" s="162"/>
      <c r="BB31" s="162"/>
      <c r="BC31" s="162"/>
      <c r="BD31" s="162"/>
    </row>
    <row r="32" spans="1:56" s="172" customFormat="1" ht="39.950000000000003" customHeight="1">
      <c r="A32" s="590"/>
      <c r="B32" s="599" t="s">
        <v>1417</v>
      </c>
      <c r="C32" s="596"/>
      <c r="D32" s="597">
        <v>0</v>
      </c>
      <c r="E32" s="601"/>
      <c r="F32" s="593" t="s">
        <v>24</v>
      </c>
      <c r="G32" s="594"/>
      <c r="H32" s="590"/>
      <c r="I32" s="590"/>
      <c r="J32" s="590"/>
      <c r="K32" s="590"/>
      <c r="L32" s="590"/>
      <c r="M32" s="590"/>
      <c r="AR32" s="171"/>
      <c r="AT32" s="171"/>
      <c r="AU32" s="171"/>
      <c r="AV32" s="171"/>
      <c r="AW32" s="171"/>
      <c r="AX32" s="171"/>
      <c r="AY32" s="171"/>
      <c r="AZ32" s="171"/>
      <c r="BA32" s="171"/>
      <c r="BB32" s="171"/>
      <c r="BC32" s="171"/>
      <c r="BD32" s="171"/>
    </row>
    <row r="33" spans="1:56" s="172" customFormat="1" ht="39.950000000000003" customHeight="1">
      <c r="A33" s="590"/>
      <c r="B33" s="599" t="s">
        <v>25</v>
      </c>
      <c r="C33" s="596"/>
      <c r="D33" s="597">
        <v>0</v>
      </c>
      <c r="E33" s="601"/>
      <c r="F33" s="593" t="s">
        <v>26</v>
      </c>
      <c r="G33" s="594"/>
      <c r="H33" s="590"/>
      <c r="I33" s="590"/>
      <c r="J33" s="590"/>
      <c r="K33" s="590"/>
      <c r="L33" s="590"/>
      <c r="M33" s="590"/>
      <c r="AR33" s="171"/>
      <c r="AT33" s="171"/>
      <c r="AU33" s="171"/>
      <c r="AV33" s="171"/>
      <c r="AW33" s="171"/>
      <c r="AX33" s="171"/>
      <c r="AY33" s="171"/>
      <c r="AZ33" s="171"/>
      <c r="BA33" s="171"/>
      <c r="BB33" s="171"/>
      <c r="BC33" s="171"/>
      <c r="BD33" s="171"/>
    </row>
    <row r="34" spans="1:56" s="167" customFormat="1" ht="39.950000000000003" customHeight="1" thickBot="1">
      <c r="A34" s="356"/>
      <c r="B34" s="612" t="s">
        <v>1418</v>
      </c>
      <c r="C34" s="602"/>
      <c r="D34" s="597">
        <v>0</v>
      </c>
      <c r="E34" s="601"/>
      <c r="F34" s="593" t="s">
        <v>27</v>
      </c>
      <c r="G34" s="594"/>
      <c r="H34" s="356"/>
      <c r="I34" s="356"/>
      <c r="J34" s="356"/>
      <c r="K34" s="356"/>
      <c r="L34" s="356"/>
      <c r="M34" s="356"/>
      <c r="AR34" s="162"/>
      <c r="AT34" s="162"/>
      <c r="AU34" s="162"/>
      <c r="AV34" s="162"/>
      <c r="AW34" s="162"/>
      <c r="AX34" s="162"/>
      <c r="AY34" s="162"/>
      <c r="AZ34" s="162"/>
      <c r="BA34" s="162"/>
      <c r="BB34" s="162"/>
      <c r="BC34" s="162"/>
      <c r="BD34" s="162"/>
    </row>
    <row r="35" spans="1:56" s="167" customFormat="1" ht="39.950000000000003" customHeight="1" thickBot="1">
      <c r="A35" s="356"/>
      <c r="B35" s="545" t="s">
        <v>16</v>
      </c>
      <c r="C35" s="546"/>
      <c r="D35" s="547">
        <f>SUM(D32:D34)</f>
        <v>0</v>
      </c>
      <c r="E35" s="613"/>
      <c r="F35" s="593"/>
      <c r="G35" s="589"/>
      <c r="H35" s="356"/>
      <c r="I35" s="356"/>
      <c r="J35" s="356"/>
      <c r="K35" s="356"/>
      <c r="L35" s="356"/>
      <c r="M35" s="356"/>
      <c r="AR35" s="162"/>
      <c r="AT35" s="162"/>
      <c r="AU35" s="162"/>
      <c r="AV35" s="162"/>
      <c r="AW35" s="162"/>
      <c r="AX35" s="162"/>
      <c r="AY35" s="162"/>
      <c r="AZ35" s="162"/>
      <c r="BA35" s="162"/>
      <c r="BB35" s="162"/>
      <c r="BC35" s="162"/>
      <c r="BD35" s="162"/>
    </row>
    <row r="36" spans="1:56" s="167" customFormat="1" ht="15" customHeight="1" thickBot="1">
      <c r="A36" s="356"/>
      <c r="B36" s="607"/>
      <c r="C36" s="614"/>
      <c r="D36" s="615"/>
      <c r="E36" s="616"/>
      <c r="F36" s="593"/>
      <c r="G36" s="589"/>
      <c r="H36" s="356"/>
      <c r="I36" s="356"/>
      <c r="J36" s="356"/>
      <c r="K36" s="356"/>
      <c r="L36" s="356"/>
      <c r="M36" s="356"/>
      <c r="AR36" s="162"/>
      <c r="AT36" s="162"/>
      <c r="AU36" s="162"/>
      <c r="AV36" s="162"/>
      <c r="AW36" s="162"/>
      <c r="AX36" s="162"/>
      <c r="AY36" s="162"/>
      <c r="AZ36" s="162"/>
      <c r="BA36" s="162"/>
      <c r="BB36" s="162"/>
      <c r="BC36" s="162"/>
      <c r="BD36" s="162"/>
    </row>
    <row r="37" spans="1:56" s="167" customFormat="1" ht="39.950000000000003" customHeight="1" thickBot="1">
      <c r="A37" s="356"/>
      <c r="B37" s="559" t="s">
        <v>1654</v>
      </c>
      <c r="C37" s="560"/>
      <c r="D37" s="547">
        <f>+D19+D29+D35</f>
        <v>0</v>
      </c>
      <c r="E37" s="613"/>
      <c r="F37" s="593" t="s">
        <v>28</v>
      </c>
      <c r="G37" s="589"/>
      <c r="H37" s="356"/>
      <c r="I37" s="356"/>
      <c r="J37" s="356"/>
      <c r="K37" s="356"/>
      <c r="L37" s="356"/>
      <c r="M37" s="356"/>
      <c r="AR37" s="162"/>
      <c r="AT37" s="162"/>
      <c r="AU37" s="162"/>
      <c r="AV37" s="162"/>
      <c r="AW37" s="162"/>
      <c r="AX37" s="162"/>
      <c r="AY37" s="162"/>
      <c r="AZ37" s="162"/>
      <c r="BA37" s="162"/>
      <c r="BB37" s="162"/>
      <c r="BC37" s="162"/>
      <c r="BD37" s="162"/>
    </row>
    <row r="38" spans="1:56" s="167" customFormat="1" ht="33.75" customHeight="1" thickBot="1">
      <c r="A38" s="356"/>
      <c r="B38" s="617"/>
      <c r="C38" s="617"/>
      <c r="D38" s="617"/>
      <c r="E38" s="618"/>
      <c r="F38" s="619"/>
      <c r="G38" s="620"/>
      <c r="H38" s="356"/>
      <c r="I38" s="356"/>
      <c r="J38" s="356"/>
      <c r="K38" s="356"/>
      <c r="L38" s="356"/>
      <c r="M38" s="356"/>
      <c r="AR38" s="162"/>
      <c r="AT38" s="162"/>
      <c r="AU38" s="162"/>
      <c r="AV38" s="162"/>
      <c r="AW38" s="162"/>
      <c r="AX38" s="162"/>
      <c r="AY38" s="162"/>
      <c r="AZ38" s="162"/>
      <c r="BA38" s="162"/>
      <c r="BB38" s="162"/>
      <c r="BC38" s="162"/>
      <c r="BD38" s="162"/>
    </row>
    <row r="39" spans="1:56" s="164" customFormat="1" ht="306" customHeight="1" thickBot="1">
      <c r="A39" s="152"/>
      <c r="B39" s="786" t="s">
        <v>1646</v>
      </c>
      <c r="C39" s="787"/>
      <c r="D39" s="788"/>
      <c r="E39" s="621"/>
      <c r="F39" s="622"/>
      <c r="G39" s="623"/>
      <c r="H39" s="152"/>
      <c r="I39" s="152"/>
      <c r="J39" s="152"/>
      <c r="K39" s="152"/>
      <c r="L39" s="152"/>
      <c r="M39" s="152"/>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T39" s="145"/>
      <c r="AU39" s="145"/>
      <c r="AV39" s="145"/>
      <c r="AW39" s="145"/>
      <c r="AX39" s="145"/>
      <c r="AY39" s="145"/>
      <c r="AZ39" s="145"/>
      <c r="BA39" s="145"/>
      <c r="BB39" s="145"/>
      <c r="BC39" s="145"/>
      <c r="BD39" s="145"/>
    </row>
    <row r="40" spans="1:56" s="167" customFormat="1">
      <c r="A40" s="356"/>
      <c r="B40" s="152"/>
      <c r="C40" s="152"/>
      <c r="D40" s="356"/>
      <c r="E40" s="356"/>
      <c r="F40" s="347"/>
      <c r="G40" s="356"/>
      <c r="H40" s="356"/>
      <c r="I40" s="356"/>
      <c r="J40" s="356"/>
      <c r="K40" s="356"/>
      <c r="L40" s="356"/>
      <c r="M40" s="356"/>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T40" s="162"/>
      <c r="AU40" s="162"/>
      <c r="AV40" s="162"/>
      <c r="AW40" s="162"/>
      <c r="AX40" s="162"/>
      <c r="AY40" s="162"/>
      <c r="AZ40" s="162"/>
      <c r="BA40" s="162"/>
      <c r="BB40" s="162"/>
      <c r="BC40" s="162"/>
      <c r="BD40" s="162"/>
    </row>
    <row r="41" spans="1:56" s="188" customFormat="1">
      <c r="A41" s="347"/>
      <c r="B41" s="136"/>
      <c r="C41" s="136"/>
      <c r="D41" s="347"/>
      <c r="E41" s="347"/>
      <c r="F41" s="347"/>
      <c r="G41" s="347"/>
      <c r="H41" s="347"/>
      <c r="I41" s="347"/>
      <c r="J41" s="347"/>
      <c r="K41" s="347"/>
      <c r="L41" s="347"/>
      <c r="M41" s="34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87"/>
      <c r="AM41" s="187"/>
      <c r="AN41" s="187"/>
      <c r="AO41" s="187"/>
      <c r="AP41" s="187"/>
      <c r="AQ41" s="187"/>
      <c r="AR41" s="187"/>
      <c r="AT41" s="187"/>
      <c r="AU41" s="187"/>
      <c r="AV41" s="187"/>
      <c r="AW41" s="187"/>
      <c r="AX41" s="187"/>
      <c r="AY41" s="187"/>
      <c r="AZ41" s="187"/>
      <c r="BA41" s="187"/>
      <c r="BB41" s="187"/>
      <c r="BC41" s="187"/>
      <c r="BD41" s="187"/>
    </row>
    <row r="42" spans="1:56" s="188" customFormat="1">
      <c r="A42" s="347"/>
      <c r="B42" s="136"/>
      <c r="C42" s="136"/>
      <c r="D42" s="624"/>
      <c r="E42" s="624"/>
      <c r="F42" s="347"/>
      <c r="G42" s="347"/>
      <c r="H42" s="624"/>
      <c r="I42" s="624"/>
      <c r="J42" s="624"/>
      <c r="K42" s="624"/>
      <c r="L42" s="624"/>
      <c r="M42" s="624"/>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T42" s="187"/>
      <c r="AU42" s="187"/>
      <c r="AV42" s="187"/>
      <c r="AW42" s="187"/>
      <c r="AX42" s="187"/>
      <c r="AY42" s="187"/>
      <c r="AZ42" s="187"/>
      <c r="BA42" s="187"/>
      <c r="BB42" s="187"/>
      <c r="BC42" s="187"/>
      <c r="BD42" s="187"/>
    </row>
    <row r="43" spans="1:56" s="192" customFormat="1">
      <c r="A43" s="351"/>
      <c r="B43" s="625"/>
      <c r="C43" s="625"/>
      <c r="D43" s="626"/>
      <c r="E43" s="626"/>
      <c r="F43" s="351"/>
      <c r="G43" s="351"/>
      <c r="H43" s="626"/>
      <c r="I43" s="626"/>
      <c r="J43" s="626"/>
      <c r="K43" s="626"/>
      <c r="L43" s="626"/>
      <c r="M43" s="626"/>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46"/>
      <c r="AT43" s="191"/>
      <c r="AU43" s="191"/>
      <c r="AV43" s="191"/>
      <c r="AW43" s="191"/>
      <c r="AX43" s="191"/>
      <c r="AY43" s="191"/>
      <c r="AZ43" s="191"/>
      <c r="BA43" s="191"/>
      <c r="BB43" s="191"/>
      <c r="BC43" s="191"/>
      <c r="BD43" s="191"/>
    </row>
    <row r="44" spans="1:56" s="192" customFormat="1">
      <c r="A44" s="351"/>
      <c r="B44" s="337"/>
      <c r="C44" s="337"/>
      <c r="D44" s="626"/>
      <c r="E44" s="626"/>
      <c r="F44" s="351"/>
      <c r="G44" s="351"/>
      <c r="H44" s="626"/>
      <c r="I44" s="626"/>
      <c r="J44" s="626"/>
      <c r="K44" s="626"/>
      <c r="L44" s="626"/>
      <c r="M44" s="626"/>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46"/>
      <c r="AT44" s="191"/>
      <c r="AU44" s="191"/>
      <c r="AV44" s="191"/>
      <c r="AW44" s="191"/>
      <c r="AX44" s="191"/>
      <c r="AY44" s="191"/>
      <c r="AZ44" s="191"/>
      <c r="BA44" s="191"/>
      <c r="BB44" s="191"/>
      <c r="BC44" s="191"/>
      <c r="BD44" s="191"/>
    </row>
    <row r="45" spans="1:56" s="192" customFormat="1">
      <c r="A45" s="351"/>
      <c r="B45" s="625"/>
      <c r="C45" s="625"/>
      <c r="D45" s="626"/>
      <c r="E45" s="626"/>
      <c r="F45" s="351"/>
      <c r="G45" s="351"/>
      <c r="H45" s="626"/>
      <c r="I45" s="626"/>
      <c r="J45" s="626"/>
      <c r="K45" s="626"/>
      <c r="L45" s="626"/>
      <c r="M45" s="626"/>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46"/>
      <c r="AT45" s="191"/>
      <c r="AU45" s="191"/>
      <c r="AV45" s="191"/>
      <c r="AW45" s="191"/>
      <c r="AX45" s="191"/>
      <c r="AY45" s="191"/>
      <c r="AZ45" s="191"/>
      <c r="BA45" s="191"/>
      <c r="BB45" s="191"/>
      <c r="BC45" s="191"/>
      <c r="BD45" s="191"/>
    </row>
    <row r="46" spans="1:56" s="192" customFormat="1">
      <c r="A46" s="351"/>
      <c r="B46" s="625"/>
      <c r="C46" s="625"/>
      <c r="D46" s="626"/>
      <c r="E46" s="626"/>
      <c r="F46" s="351"/>
      <c r="G46" s="351"/>
      <c r="H46" s="626"/>
      <c r="I46" s="626"/>
      <c r="J46" s="626"/>
      <c r="K46" s="626"/>
      <c r="L46" s="626"/>
      <c r="M46" s="626"/>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46"/>
      <c r="AT46" s="191"/>
      <c r="AU46" s="191"/>
      <c r="AV46" s="191"/>
      <c r="AW46" s="191"/>
      <c r="AX46" s="191"/>
      <c r="AY46" s="191"/>
      <c r="AZ46" s="191"/>
      <c r="BA46" s="191"/>
      <c r="BB46" s="191"/>
      <c r="BC46" s="191"/>
      <c r="BD46" s="191"/>
    </row>
    <row r="47" spans="1:56" s="192" customFormat="1">
      <c r="A47" s="351"/>
      <c r="B47" s="625"/>
      <c r="C47" s="625"/>
      <c r="D47" s="626"/>
      <c r="E47" s="626"/>
      <c r="F47" s="351"/>
      <c r="G47" s="351"/>
      <c r="H47" s="626"/>
      <c r="I47" s="626"/>
      <c r="J47" s="626"/>
      <c r="K47" s="626"/>
      <c r="L47" s="626"/>
      <c r="M47" s="626"/>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46"/>
    </row>
    <row r="48" spans="1:56" s="192" customFormat="1">
      <c r="A48" s="351"/>
      <c r="B48" s="625"/>
      <c r="C48" s="625"/>
      <c r="D48" s="626"/>
      <c r="E48" s="626"/>
      <c r="F48" s="351"/>
      <c r="G48" s="351"/>
      <c r="H48" s="626"/>
      <c r="I48" s="626"/>
      <c r="J48" s="626"/>
      <c r="K48" s="626"/>
      <c r="L48" s="626"/>
      <c r="M48" s="626"/>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46"/>
    </row>
    <row r="49" spans="1:45" s="192" customFormat="1">
      <c r="A49" s="351"/>
      <c r="B49" s="625"/>
      <c r="C49" s="625"/>
      <c r="D49" s="626"/>
      <c r="E49" s="626"/>
      <c r="F49" s="351"/>
      <c r="G49" s="351"/>
      <c r="H49" s="626"/>
      <c r="I49" s="626"/>
      <c r="J49" s="626"/>
      <c r="K49" s="626"/>
      <c r="L49" s="626"/>
      <c r="M49" s="626"/>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46"/>
    </row>
    <row r="50" spans="1:45" s="192" customFormat="1">
      <c r="A50" s="351"/>
      <c r="B50" s="625"/>
      <c r="C50" s="625"/>
      <c r="D50" s="626"/>
      <c r="E50" s="626"/>
      <c r="F50" s="351"/>
      <c r="G50" s="351"/>
      <c r="H50" s="626"/>
      <c r="I50" s="626"/>
      <c r="J50" s="626"/>
      <c r="K50" s="626"/>
      <c r="L50" s="626"/>
      <c r="M50" s="626"/>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c r="AQ50" s="194"/>
      <c r="AR50" s="194"/>
      <c r="AS50" s="46"/>
    </row>
    <row r="51" spans="1:45" s="192" customFormat="1">
      <c r="A51" s="351"/>
      <c r="B51" s="625"/>
      <c r="C51" s="625"/>
      <c r="D51" s="626"/>
      <c r="E51" s="626"/>
      <c r="F51" s="351"/>
      <c r="G51" s="351"/>
      <c r="H51" s="626"/>
      <c r="I51" s="626"/>
      <c r="J51" s="626"/>
      <c r="K51" s="626"/>
      <c r="L51" s="626"/>
      <c r="M51" s="626"/>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c r="AQ51" s="194"/>
      <c r="AR51" s="194"/>
      <c r="AS51" s="46"/>
    </row>
    <row r="52" spans="1:45" s="192" customFormat="1">
      <c r="A52" s="351"/>
      <c r="B52" s="625"/>
      <c r="C52" s="625"/>
      <c r="D52" s="626"/>
      <c r="E52" s="626"/>
      <c r="F52" s="351"/>
      <c r="G52" s="351"/>
      <c r="H52" s="626"/>
      <c r="I52" s="626"/>
      <c r="J52" s="626"/>
      <c r="K52" s="626"/>
      <c r="L52" s="626"/>
      <c r="M52" s="626"/>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c r="AQ52" s="194"/>
      <c r="AR52" s="194"/>
      <c r="AS52" s="46"/>
    </row>
    <row r="53" spans="1:45" s="192" customFormat="1">
      <c r="A53" s="351"/>
      <c r="B53" s="625"/>
      <c r="C53" s="625"/>
      <c r="D53" s="626"/>
      <c r="E53" s="626"/>
      <c r="F53" s="351"/>
      <c r="G53" s="351"/>
      <c r="H53" s="626"/>
      <c r="I53" s="626"/>
      <c r="J53" s="626"/>
      <c r="K53" s="626"/>
      <c r="L53" s="626"/>
      <c r="M53" s="626"/>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c r="AQ53" s="194"/>
      <c r="AR53" s="194"/>
      <c r="AS53" s="46"/>
    </row>
    <row r="54" spans="1:45" s="192" customFormat="1">
      <c r="A54" s="351"/>
      <c r="B54" s="625"/>
      <c r="C54" s="625"/>
      <c r="D54" s="626"/>
      <c r="E54" s="626"/>
      <c r="F54" s="351"/>
      <c r="G54" s="351"/>
      <c r="H54" s="626"/>
      <c r="I54" s="626"/>
      <c r="J54" s="626"/>
      <c r="K54" s="626"/>
      <c r="L54" s="626"/>
      <c r="M54" s="626"/>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c r="AQ54" s="194"/>
      <c r="AR54" s="194"/>
      <c r="AS54" s="46"/>
    </row>
    <row r="55" spans="1:45" s="192" customFormat="1">
      <c r="A55" s="351"/>
      <c r="B55" s="625"/>
      <c r="C55" s="625"/>
      <c r="D55" s="626"/>
      <c r="E55" s="626"/>
      <c r="F55" s="351"/>
      <c r="G55" s="351"/>
      <c r="H55" s="626"/>
      <c r="I55" s="626"/>
      <c r="J55" s="626"/>
      <c r="K55" s="626"/>
      <c r="L55" s="626"/>
      <c r="M55" s="626"/>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c r="AQ55" s="194"/>
      <c r="AR55" s="194"/>
      <c r="AS55" s="46"/>
    </row>
    <row r="56" spans="1:45" s="192" customFormat="1">
      <c r="A56" s="351"/>
      <c r="B56" s="625"/>
      <c r="C56" s="625"/>
      <c r="D56" s="626"/>
      <c r="E56" s="626"/>
      <c r="F56" s="351"/>
      <c r="G56" s="351"/>
      <c r="H56" s="626"/>
      <c r="I56" s="626"/>
      <c r="J56" s="626"/>
      <c r="K56" s="626"/>
      <c r="L56" s="626"/>
      <c r="M56" s="626"/>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c r="AQ56" s="194"/>
      <c r="AR56" s="194"/>
      <c r="AS56" s="46"/>
    </row>
    <row r="57" spans="1:45" s="192" customFormat="1">
      <c r="A57" s="351"/>
      <c r="B57" s="625"/>
      <c r="C57" s="625"/>
      <c r="D57" s="626"/>
      <c r="E57" s="626"/>
      <c r="F57" s="351"/>
      <c r="G57" s="351"/>
      <c r="H57" s="626"/>
      <c r="I57" s="626"/>
      <c r="J57" s="626"/>
      <c r="K57" s="626"/>
      <c r="L57" s="626"/>
      <c r="M57" s="626"/>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c r="AQ57" s="194"/>
      <c r="AR57" s="194"/>
      <c r="AS57" s="46"/>
    </row>
    <row r="58" spans="1:45" s="192" customFormat="1">
      <c r="A58" s="351"/>
      <c r="B58" s="625"/>
      <c r="C58" s="625"/>
      <c r="D58" s="626"/>
      <c r="E58" s="626"/>
      <c r="F58" s="351"/>
      <c r="G58" s="351"/>
      <c r="H58" s="626"/>
      <c r="I58" s="626"/>
      <c r="J58" s="626"/>
      <c r="K58" s="626"/>
      <c r="L58" s="626"/>
      <c r="M58" s="626"/>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46"/>
    </row>
    <row r="59" spans="1:45" s="192" customFormat="1">
      <c r="A59" s="351"/>
      <c r="B59" s="625"/>
      <c r="C59" s="625"/>
      <c r="D59" s="626"/>
      <c r="E59" s="626"/>
      <c r="F59" s="351"/>
      <c r="G59" s="351"/>
      <c r="H59" s="626"/>
      <c r="I59" s="626"/>
      <c r="J59" s="626"/>
      <c r="K59" s="626"/>
      <c r="L59" s="626"/>
      <c r="M59" s="626"/>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46"/>
    </row>
    <row r="60" spans="1:45" s="192" customFormat="1">
      <c r="A60" s="351"/>
      <c r="B60" s="625"/>
      <c r="C60" s="625"/>
      <c r="D60" s="626"/>
      <c r="E60" s="626"/>
      <c r="F60" s="351"/>
      <c r="G60" s="351"/>
      <c r="H60" s="626"/>
      <c r="I60" s="626"/>
      <c r="J60" s="626"/>
      <c r="K60" s="626"/>
      <c r="L60" s="626"/>
      <c r="M60" s="626"/>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c r="AQ60" s="194"/>
      <c r="AR60" s="194"/>
      <c r="AS60" s="46"/>
    </row>
    <row r="61" spans="1:45" s="192" customFormat="1">
      <c r="A61" s="351"/>
      <c r="B61" s="625"/>
      <c r="C61" s="625"/>
      <c r="D61" s="626"/>
      <c r="E61" s="626"/>
      <c r="F61" s="351"/>
      <c r="G61" s="351"/>
      <c r="H61" s="626"/>
      <c r="I61" s="626"/>
      <c r="J61" s="626"/>
      <c r="K61" s="626"/>
      <c r="L61" s="626"/>
      <c r="M61" s="626"/>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c r="AQ61" s="194"/>
      <c r="AR61" s="194"/>
      <c r="AS61" s="46"/>
    </row>
    <row r="62" spans="1:45" s="192" customFormat="1">
      <c r="A62" s="351"/>
      <c r="B62" s="625"/>
      <c r="C62" s="625"/>
      <c r="D62" s="626"/>
      <c r="E62" s="626"/>
      <c r="F62" s="351"/>
      <c r="G62" s="351"/>
      <c r="H62" s="626"/>
      <c r="I62" s="626"/>
      <c r="J62" s="626"/>
      <c r="K62" s="626"/>
      <c r="L62" s="626"/>
      <c r="M62" s="626"/>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c r="AQ62" s="194"/>
      <c r="AR62" s="194"/>
      <c r="AS62" s="46"/>
    </row>
    <row r="63" spans="1:45" s="192" customFormat="1">
      <c r="A63" s="351"/>
      <c r="B63" s="625"/>
      <c r="C63" s="625"/>
      <c r="D63" s="626"/>
      <c r="E63" s="626"/>
      <c r="F63" s="351"/>
      <c r="G63" s="351"/>
      <c r="H63" s="626"/>
      <c r="I63" s="626"/>
      <c r="J63" s="626"/>
      <c r="K63" s="626"/>
      <c r="L63" s="626"/>
      <c r="M63" s="626"/>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c r="AQ63" s="194"/>
      <c r="AR63" s="194"/>
      <c r="AS63" s="46"/>
    </row>
    <row r="64" spans="1:45" s="192" customFormat="1">
      <c r="A64" s="351"/>
      <c r="B64" s="625"/>
      <c r="C64" s="625"/>
      <c r="D64" s="626"/>
      <c r="E64" s="626"/>
      <c r="F64" s="351"/>
      <c r="G64" s="351"/>
      <c r="H64" s="626"/>
      <c r="I64" s="626"/>
      <c r="J64" s="626"/>
      <c r="K64" s="626"/>
      <c r="L64" s="626"/>
      <c r="M64" s="626"/>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c r="AQ64" s="194"/>
      <c r="AR64" s="194"/>
      <c r="AS64" s="46"/>
    </row>
    <row r="65" spans="1:45" s="192" customFormat="1">
      <c r="A65" s="351"/>
      <c r="B65" s="625"/>
      <c r="C65" s="625"/>
      <c r="D65" s="626"/>
      <c r="E65" s="626"/>
      <c r="F65" s="351"/>
      <c r="G65" s="351"/>
      <c r="H65" s="626"/>
      <c r="I65" s="626"/>
      <c r="J65" s="626"/>
      <c r="K65" s="626"/>
      <c r="L65" s="626"/>
      <c r="M65" s="626"/>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46"/>
    </row>
    <row r="66" spans="1:45" s="192" customFormat="1">
      <c r="A66" s="351"/>
      <c r="B66" s="625"/>
      <c r="C66" s="625"/>
      <c r="D66" s="626"/>
      <c r="E66" s="626"/>
      <c r="F66" s="351"/>
      <c r="G66" s="351"/>
      <c r="H66" s="626"/>
      <c r="I66" s="626"/>
      <c r="J66" s="626"/>
      <c r="K66" s="626"/>
      <c r="L66" s="626"/>
      <c r="M66" s="626"/>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4"/>
      <c r="AN66" s="194"/>
      <c r="AO66" s="194"/>
      <c r="AP66" s="194"/>
      <c r="AQ66" s="194"/>
      <c r="AR66" s="194"/>
      <c r="AS66" s="46"/>
    </row>
    <row r="67" spans="1:45" s="192" customFormat="1">
      <c r="A67" s="351"/>
      <c r="B67" s="625"/>
      <c r="C67" s="625"/>
      <c r="D67" s="626"/>
      <c r="E67" s="626"/>
      <c r="F67" s="351"/>
      <c r="G67" s="351"/>
      <c r="H67" s="626"/>
      <c r="I67" s="626"/>
      <c r="J67" s="626"/>
      <c r="K67" s="626"/>
      <c r="L67" s="626"/>
      <c r="M67" s="626"/>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46"/>
    </row>
    <row r="68" spans="1:45" s="192" customFormat="1">
      <c r="A68" s="351"/>
      <c r="B68" s="625"/>
      <c r="C68" s="625"/>
      <c r="D68" s="626"/>
      <c r="E68" s="626"/>
      <c r="F68" s="351"/>
      <c r="G68" s="351"/>
      <c r="H68" s="626"/>
      <c r="I68" s="626"/>
      <c r="J68" s="626"/>
      <c r="K68" s="626"/>
      <c r="L68" s="626"/>
      <c r="M68" s="626"/>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46"/>
    </row>
    <row r="69" spans="1:45" s="192" customFormat="1">
      <c r="A69" s="351"/>
      <c r="B69" s="625"/>
      <c r="C69" s="625"/>
      <c r="D69" s="626"/>
      <c r="E69" s="626"/>
      <c r="F69" s="351"/>
      <c r="G69" s="351"/>
      <c r="H69" s="626"/>
      <c r="I69" s="626"/>
      <c r="J69" s="626"/>
      <c r="K69" s="626"/>
      <c r="L69" s="626"/>
      <c r="M69" s="626"/>
      <c r="N69" s="194"/>
      <c r="O69" s="194"/>
      <c r="P69" s="194"/>
      <c r="Q69" s="194"/>
      <c r="R69" s="194"/>
      <c r="S69" s="194"/>
      <c r="T69" s="194"/>
      <c r="U69" s="194"/>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46"/>
    </row>
    <row r="70" spans="1:45" s="192" customFormat="1">
      <c r="A70" s="351"/>
      <c r="B70" s="625"/>
      <c r="C70" s="625"/>
      <c r="D70" s="626"/>
      <c r="E70" s="626"/>
      <c r="F70" s="351"/>
      <c r="G70" s="351"/>
      <c r="H70" s="626"/>
      <c r="I70" s="626"/>
      <c r="J70" s="626"/>
      <c r="K70" s="626"/>
      <c r="L70" s="626"/>
      <c r="M70" s="626"/>
      <c r="N70" s="194"/>
      <c r="O70" s="194"/>
      <c r="P70" s="194"/>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46"/>
    </row>
    <row r="71" spans="1:45" s="192" customFormat="1">
      <c r="A71" s="351"/>
      <c r="B71" s="625"/>
      <c r="C71" s="625"/>
      <c r="D71" s="626"/>
      <c r="E71" s="626"/>
      <c r="F71" s="351"/>
      <c r="G71" s="351"/>
      <c r="H71" s="626"/>
      <c r="I71" s="626"/>
      <c r="J71" s="626"/>
      <c r="K71" s="626"/>
      <c r="L71" s="626"/>
      <c r="M71" s="626"/>
      <c r="N71" s="194"/>
      <c r="O71" s="194"/>
      <c r="P71" s="194"/>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46"/>
    </row>
    <row r="72" spans="1:45" s="192" customFormat="1">
      <c r="A72" s="351"/>
      <c r="B72" s="625"/>
      <c r="C72" s="625"/>
      <c r="D72" s="626"/>
      <c r="E72" s="626"/>
      <c r="F72" s="351"/>
      <c r="G72" s="351"/>
      <c r="H72" s="626"/>
      <c r="I72" s="626"/>
      <c r="J72" s="626"/>
      <c r="K72" s="626"/>
      <c r="L72" s="626"/>
      <c r="M72" s="626"/>
      <c r="N72" s="194"/>
      <c r="O72" s="194"/>
      <c r="P72" s="194"/>
      <c r="Q72" s="194"/>
      <c r="R72" s="194"/>
      <c r="S72" s="194"/>
      <c r="T72" s="194"/>
      <c r="U72" s="194"/>
      <c r="V72" s="194"/>
      <c r="W72" s="194"/>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46"/>
    </row>
    <row r="73" spans="1:45" s="192" customFormat="1">
      <c r="A73" s="351"/>
      <c r="B73" s="625"/>
      <c r="C73" s="625"/>
      <c r="D73" s="626"/>
      <c r="E73" s="626"/>
      <c r="F73" s="351"/>
      <c r="G73" s="351"/>
      <c r="H73" s="626"/>
      <c r="I73" s="626"/>
      <c r="J73" s="626"/>
      <c r="K73" s="626"/>
      <c r="L73" s="626"/>
      <c r="M73" s="626"/>
      <c r="N73" s="194"/>
      <c r="O73" s="194"/>
      <c r="P73" s="194"/>
      <c r="Q73" s="194"/>
      <c r="R73" s="194"/>
      <c r="S73" s="194"/>
      <c r="T73" s="194"/>
      <c r="U73" s="194"/>
      <c r="V73" s="194"/>
      <c r="W73" s="194"/>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46"/>
    </row>
    <row r="74" spans="1:45" s="192" customFormat="1">
      <c r="A74" s="351"/>
      <c r="B74" s="625"/>
      <c r="C74" s="625"/>
      <c r="D74" s="626"/>
      <c r="E74" s="626"/>
      <c r="F74" s="351"/>
      <c r="G74" s="351"/>
      <c r="H74" s="626"/>
      <c r="I74" s="626"/>
      <c r="J74" s="626"/>
      <c r="K74" s="626"/>
      <c r="L74" s="626"/>
      <c r="M74" s="626"/>
      <c r="N74" s="194"/>
      <c r="O74" s="194"/>
      <c r="P74" s="194"/>
      <c r="Q74" s="194"/>
      <c r="R74" s="194"/>
      <c r="S74" s="194"/>
      <c r="T74" s="194"/>
      <c r="U74" s="194"/>
      <c r="V74" s="194"/>
      <c r="W74" s="194"/>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46"/>
    </row>
    <row r="75" spans="1:45" s="192" customFormat="1">
      <c r="A75" s="351"/>
      <c r="B75" s="625"/>
      <c r="C75" s="625"/>
      <c r="D75" s="626"/>
      <c r="E75" s="626"/>
      <c r="F75" s="351"/>
      <c r="G75" s="351"/>
      <c r="H75" s="626"/>
      <c r="I75" s="626"/>
      <c r="J75" s="626"/>
      <c r="K75" s="626"/>
      <c r="L75" s="626"/>
      <c r="M75" s="626"/>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46"/>
    </row>
    <row r="76" spans="1:45" s="192" customFormat="1">
      <c r="A76" s="351"/>
      <c r="B76" s="625"/>
      <c r="C76" s="625"/>
      <c r="D76" s="626"/>
      <c r="E76" s="626"/>
      <c r="F76" s="351"/>
      <c r="G76" s="351"/>
      <c r="H76" s="626"/>
      <c r="I76" s="626"/>
      <c r="J76" s="626"/>
      <c r="K76" s="626"/>
      <c r="L76" s="626"/>
      <c r="M76" s="626"/>
      <c r="N76" s="194"/>
      <c r="O76" s="194"/>
      <c r="P76" s="194"/>
      <c r="Q76" s="194"/>
      <c r="R76" s="194"/>
      <c r="S76" s="194"/>
      <c r="T76" s="194"/>
      <c r="U76" s="194"/>
      <c r="V76" s="194"/>
      <c r="W76" s="194"/>
      <c r="X76" s="194"/>
      <c r="Y76" s="194"/>
      <c r="Z76" s="194"/>
      <c r="AA76" s="194"/>
      <c r="AB76" s="194"/>
      <c r="AC76" s="194"/>
      <c r="AD76" s="194"/>
      <c r="AE76" s="194"/>
      <c r="AF76" s="194"/>
      <c r="AG76" s="194"/>
      <c r="AH76" s="194"/>
      <c r="AI76" s="194"/>
      <c r="AJ76" s="194"/>
      <c r="AK76" s="194"/>
      <c r="AL76" s="194"/>
      <c r="AM76" s="194"/>
      <c r="AN76" s="194"/>
      <c r="AO76" s="194"/>
      <c r="AP76" s="194"/>
      <c r="AQ76" s="194"/>
      <c r="AR76" s="194"/>
      <c r="AS76" s="46"/>
    </row>
    <row r="77" spans="1:45" s="192" customFormat="1">
      <c r="A77" s="351"/>
      <c r="B77" s="625"/>
      <c r="C77" s="625"/>
      <c r="D77" s="626"/>
      <c r="E77" s="626"/>
      <c r="F77" s="351"/>
      <c r="G77" s="351"/>
      <c r="H77" s="626"/>
      <c r="I77" s="626"/>
      <c r="J77" s="626"/>
      <c r="K77" s="626"/>
      <c r="L77" s="626"/>
      <c r="M77" s="626"/>
      <c r="N77" s="194"/>
      <c r="O77" s="194"/>
      <c r="P77" s="194"/>
      <c r="Q77" s="194"/>
      <c r="R77" s="194"/>
      <c r="S77" s="194"/>
      <c r="T77" s="194"/>
      <c r="U77" s="194"/>
      <c r="V77" s="194"/>
      <c r="W77" s="194"/>
      <c r="X77" s="194"/>
      <c r="Y77" s="194"/>
      <c r="Z77" s="194"/>
      <c r="AA77" s="194"/>
      <c r="AB77" s="194"/>
      <c r="AC77" s="194"/>
      <c r="AD77" s="194"/>
      <c r="AE77" s="194"/>
      <c r="AF77" s="194"/>
      <c r="AG77" s="194"/>
      <c r="AH77" s="194"/>
      <c r="AI77" s="194"/>
      <c r="AJ77" s="194"/>
      <c r="AK77" s="194"/>
      <c r="AL77" s="194"/>
      <c r="AM77" s="194"/>
      <c r="AN77" s="194"/>
      <c r="AO77" s="194"/>
      <c r="AP77" s="194"/>
      <c r="AQ77" s="194"/>
      <c r="AR77" s="194"/>
      <c r="AS77" s="46"/>
    </row>
    <row r="78" spans="1:45" s="192" customFormat="1">
      <c r="A78" s="351"/>
      <c r="B78" s="625"/>
      <c r="C78" s="625"/>
      <c r="D78" s="626"/>
      <c r="E78" s="626"/>
      <c r="F78" s="351"/>
      <c r="G78" s="351"/>
      <c r="H78" s="626"/>
      <c r="I78" s="626"/>
      <c r="J78" s="626"/>
      <c r="K78" s="626"/>
      <c r="L78" s="626"/>
      <c r="M78" s="626"/>
      <c r="N78" s="194"/>
      <c r="O78" s="194"/>
      <c r="P78" s="194"/>
      <c r="Q78" s="194"/>
      <c r="R78" s="194"/>
      <c r="S78" s="194"/>
      <c r="T78" s="194"/>
      <c r="U78" s="194"/>
      <c r="V78" s="194"/>
      <c r="W78" s="194"/>
      <c r="X78" s="194"/>
      <c r="Y78" s="194"/>
      <c r="Z78" s="194"/>
      <c r="AA78" s="194"/>
      <c r="AB78" s="194"/>
      <c r="AC78" s="194"/>
      <c r="AD78" s="194"/>
      <c r="AE78" s="194"/>
      <c r="AF78" s="194"/>
      <c r="AG78" s="194"/>
      <c r="AH78" s="194"/>
      <c r="AI78" s="194"/>
      <c r="AJ78" s="194"/>
      <c r="AK78" s="194"/>
      <c r="AL78" s="194"/>
      <c r="AM78" s="194"/>
      <c r="AN78" s="194"/>
      <c r="AO78" s="194"/>
      <c r="AP78" s="194"/>
      <c r="AQ78" s="194"/>
      <c r="AR78" s="194"/>
      <c r="AS78" s="46"/>
    </row>
    <row r="79" spans="1:45" s="192" customFormat="1">
      <c r="A79" s="351"/>
      <c r="B79" s="625"/>
      <c r="C79" s="625"/>
      <c r="D79" s="626"/>
      <c r="E79" s="626"/>
      <c r="F79" s="351"/>
      <c r="G79" s="351"/>
      <c r="H79" s="626"/>
      <c r="I79" s="626"/>
      <c r="J79" s="626"/>
      <c r="K79" s="626"/>
      <c r="L79" s="626"/>
      <c r="M79" s="626"/>
      <c r="N79" s="194"/>
      <c r="O79" s="194"/>
      <c r="P79" s="194"/>
      <c r="Q79" s="194"/>
      <c r="R79" s="194"/>
      <c r="S79" s="194"/>
      <c r="T79" s="194"/>
      <c r="U79" s="194"/>
      <c r="V79" s="194"/>
      <c r="W79" s="194"/>
      <c r="X79" s="194"/>
      <c r="Y79" s="194"/>
      <c r="Z79" s="194"/>
      <c r="AA79" s="194"/>
      <c r="AB79" s="194"/>
      <c r="AC79" s="194"/>
      <c r="AD79" s="194"/>
      <c r="AE79" s="194"/>
      <c r="AF79" s="194"/>
      <c r="AG79" s="194"/>
      <c r="AH79" s="194"/>
      <c r="AI79" s="194"/>
      <c r="AJ79" s="194"/>
      <c r="AK79" s="194"/>
      <c r="AL79" s="194"/>
      <c r="AM79" s="194"/>
      <c r="AN79" s="194"/>
      <c r="AO79" s="194"/>
      <c r="AP79" s="194"/>
      <c r="AQ79" s="194"/>
      <c r="AR79" s="194"/>
      <c r="AS79" s="46"/>
    </row>
    <row r="80" spans="1:45" s="192" customFormat="1">
      <c r="A80" s="351"/>
      <c r="B80" s="625"/>
      <c r="C80" s="625"/>
      <c r="D80" s="626"/>
      <c r="E80" s="626"/>
      <c r="F80" s="351"/>
      <c r="G80" s="351"/>
      <c r="H80" s="626"/>
      <c r="I80" s="626"/>
      <c r="J80" s="626"/>
      <c r="K80" s="626"/>
      <c r="L80" s="626"/>
      <c r="M80" s="626"/>
      <c r="N80" s="194"/>
      <c r="O80" s="194"/>
      <c r="P80" s="194"/>
      <c r="Q80" s="194"/>
      <c r="R80" s="194"/>
      <c r="S80" s="194"/>
      <c r="T80" s="194"/>
      <c r="U80" s="194"/>
      <c r="V80" s="194"/>
      <c r="W80" s="194"/>
      <c r="X80" s="194"/>
      <c r="Y80" s="194"/>
      <c r="Z80" s="194"/>
      <c r="AA80" s="194"/>
      <c r="AB80" s="194"/>
      <c r="AC80" s="194"/>
      <c r="AD80" s="194"/>
      <c r="AE80" s="194"/>
      <c r="AF80" s="194"/>
      <c r="AG80" s="194"/>
      <c r="AH80" s="194"/>
      <c r="AI80" s="194"/>
      <c r="AJ80" s="194"/>
      <c r="AK80" s="194"/>
      <c r="AL80" s="194"/>
      <c r="AM80" s="194"/>
      <c r="AN80" s="194"/>
      <c r="AO80" s="194"/>
      <c r="AP80" s="194"/>
      <c r="AQ80" s="194"/>
      <c r="AR80" s="194"/>
      <c r="AS80" s="46"/>
    </row>
    <row r="81" spans="1:45" s="192" customFormat="1">
      <c r="A81" s="351"/>
      <c r="B81" s="625"/>
      <c r="C81" s="625"/>
      <c r="D81" s="626"/>
      <c r="E81" s="626"/>
      <c r="F81" s="351"/>
      <c r="G81" s="351"/>
      <c r="H81" s="626"/>
      <c r="I81" s="626"/>
      <c r="J81" s="626"/>
      <c r="K81" s="626"/>
      <c r="L81" s="626"/>
      <c r="M81" s="626"/>
      <c r="N81" s="194"/>
      <c r="O81" s="194"/>
      <c r="P81" s="194"/>
      <c r="Q81" s="194"/>
      <c r="R81" s="194"/>
      <c r="S81" s="194"/>
      <c r="T81" s="194"/>
      <c r="U81" s="194"/>
      <c r="V81" s="194"/>
      <c r="W81" s="194"/>
      <c r="X81" s="194"/>
      <c r="Y81" s="194"/>
      <c r="Z81" s="194"/>
      <c r="AA81" s="194"/>
      <c r="AB81" s="194"/>
      <c r="AC81" s="194"/>
      <c r="AD81" s="194"/>
      <c r="AE81" s="194"/>
      <c r="AF81" s="194"/>
      <c r="AG81" s="194"/>
      <c r="AH81" s="194"/>
      <c r="AI81" s="194"/>
      <c r="AJ81" s="194"/>
      <c r="AK81" s="194"/>
      <c r="AL81" s="194"/>
      <c r="AM81" s="194"/>
      <c r="AN81" s="194"/>
      <c r="AO81" s="194"/>
      <c r="AP81" s="194"/>
      <c r="AQ81" s="194"/>
      <c r="AR81" s="194"/>
      <c r="AS81" s="46"/>
    </row>
    <row r="82" spans="1:45" s="192" customFormat="1">
      <c r="A82" s="351"/>
      <c r="B82" s="625"/>
      <c r="C82" s="625"/>
      <c r="D82" s="626"/>
      <c r="E82" s="626"/>
      <c r="F82" s="351"/>
      <c r="G82" s="351"/>
      <c r="H82" s="626"/>
      <c r="I82" s="626"/>
      <c r="J82" s="626"/>
      <c r="K82" s="626"/>
      <c r="L82" s="626"/>
      <c r="M82" s="626"/>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46"/>
    </row>
    <row r="83" spans="1:45" s="192" customFormat="1">
      <c r="A83" s="351"/>
      <c r="B83" s="625"/>
      <c r="C83" s="625"/>
      <c r="D83" s="626"/>
      <c r="E83" s="626"/>
      <c r="F83" s="351"/>
      <c r="G83" s="351"/>
      <c r="H83" s="626"/>
      <c r="I83" s="626"/>
      <c r="J83" s="626"/>
      <c r="K83" s="626"/>
      <c r="L83" s="626"/>
      <c r="M83" s="626"/>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46"/>
    </row>
    <row r="84" spans="1:45" s="192" customFormat="1">
      <c r="A84" s="351"/>
      <c r="B84" s="625"/>
      <c r="C84" s="625"/>
      <c r="D84" s="626"/>
      <c r="E84" s="626"/>
      <c r="F84" s="351"/>
      <c r="G84" s="351"/>
      <c r="H84" s="626"/>
      <c r="I84" s="626"/>
      <c r="J84" s="626"/>
      <c r="K84" s="626"/>
      <c r="L84" s="626"/>
      <c r="M84" s="626"/>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46"/>
    </row>
    <row r="85" spans="1:45" s="192" customFormat="1">
      <c r="A85" s="351"/>
      <c r="B85" s="625"/>
      <c r="C85" s="625"/>
      <c r="D85" s="626"/>
      <c r="E85" s="626"/>
      <c r="F85" s="351"/>
      <c r="G85" s="351"/>
      <c r="H85" s="626"/>
      <c r="I85" s="626"/>
      <c r="J85" s="626"/>
      <c r="K85" s="626"/>
      <c r="L85" s="626"/>
      <c r="M85" s="626"/>
      <c r="N85" s="194"/>
      <c r="O85" s="194"/>
      <c r="P85" s="194"/>
      <c r="Q85" s="194"/>
      <c r="R85" s="194"/>
      <c r="S85" s="194"/>
      <c r="T85" s="194"/>
      <c r="U85" s="194"/>
      <c r="V85" s="194"/>
      <c r="W85" s="194"/>
      <c r="X85" s="194"/>
      <c r="Y85" s="194"/>
      <c r="Z85" s="194"/>
      <c r="AA85" s="194"/>
      <c r="AB85" s="194"/>
      <c r="AC85" s="194"/>
      <c r="AD85" s="194"/>
      <c r="AE85" s="194"/>
      <c r="AF85" s="194"/>
      <c r="AG85" s="194"/>
      <c r="AH85" s="194"/>
      <c r="AI85" s="194"/>
      <c r="AJ85" s="194"/>
      <c r="AK85" s="194"/>
      <c r="AL85" s="194"/>
      <c r="AM85" s="194"/>
      <c r="AN85" s="194"/>
      <c r="AO85" s="194"/>
      <c r="AP85" s="194"/>
      <c r="AQ85" s="194"/>
      <c r="AR85" s="194"/>
      <c r="AS85" s="46"/>
    </row>
    <row r="86" spans="1:45" s="192" customFormat="1">
      <c r="A86" s="351"/>
      <c r="B86" s="625"/>
      <c r="C86" s="625"/>
      <c r="D86" s="626"/>
      <c r="E86" s="626"/>
      <c r="F86" s="351"/>
      <c r="G86" s="351"/>
      <c r="H86" s="626"/>
      <c r="I86" s="626"/>
      <c r="J86" s="626"/>
      <c r="K86" s="626"/>
      <c r="L86" s="626"/>
      <c r="M86" s="626"/>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46"/>
    </row>
    <row r="87" spans="1:45" s="192" customFormat="1">
      <c r="A87" s="351"/>
      <c r="B87" s="625"/>
      <c r="C87" s="625"/>
      <c r="D87" s="626"/>
      <c r="E87" s="626"/>
      <c r="F87" s="351"/>
      <c r="G87" s="351"/>
      <c r="H87" s="626"/>
      <c r="I87" s="626"/>
      <c r="J87" s="626"/>
      <c r="K87" s="626"/>
      <c r="L87" s="626"/>
      <c r="M87" s="626"/>
      <c r="N87" s="194"/>
      <c r="O87" s="194"/>
      <c r="P87" s="194"/>
      <c r="Q87" s="194"/>
      <c r="R87" s="194"/>
      <c r="S87" s="194"/>
      <c r="T87" s="194"/>
      <c r="U87" s="194"/>
      <c r="V87" s="194"/>
      <c r="W87" s="194"/>
      <c r="X87" s="194"/>
      <c r="Y87" s="194"/>
      <c r="Z87" s="194"/>
      <c r="AA87" s="194"/>
      <c r="AB87" s="194"/>
      <c r="AC87" s="194"/>
      <c r="AD87" s="194"/>
      <c r="AE87" s="194"/>
      <c r="AF87" s="194"/>
      <c r="AG87" s="194"/>
      <c r="AH87" s="194"/>
      <c r="AI87" s="194"/>
      <c r="AJ87" s="194"/>
      <c r="AK87" s="194"/>
      <c r="AL87" s="194"/>
      <c r="AM87" s="194"/>
      <c r="AN87" s="194"/>
      <c r="AO87" s="194"/>
      <c r="AP87" s="194"/>
      <c r="AQ87" s="194"/>
      <c r="AR87" s="194"/>
      <c r="AS87" s="46"/>
    </row>
    <row r="88" spans="1:45" s="192" customFormat="1">
      <c r="A88" s="351"/>
      <c r="B88" s="625"/>
      <c r="C88" s="625"/>
      <c r="D88" s="626"/>
      <c r="E88" s="626"/>
      <c r="F88" s="351"/>
      <c r="G88" s="351"/>
      <c r="H88" s="626"/>
      <c r="I88" s="626"/>
      <c r="J88" s="626"/>
      <c r="K88" s="626"/>
      <c r="L88" s="626"/>
      <c r="M88" s="626"/>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46"/>
    </row>
    <row r="89" spans="1:45" s="192" customFormat="1">
      <c r="A89" s="351"/>
      <c r="B89" s="625"/>
      <c r="C89" s="625"/>
      <c r="D89" s="626"/>
      <c r="E89" s="626"/>
      <c r="F89" s="351"/>
      <c r="G89" s="351"/>
      <c r="H89" s="626"/>
      <c r="I89" s="626"/>
      <c r="J89" s="626"/>
      <c r="K89" s="626"/>
      <c r="L89" s="626"/>
      <c r="M89" s="626"/>
      <c r="N89" s="194"/>
      <c r="O89" s="194"/>
      <c r="P89" s="194"/>
      <c r="Q89" s="194"/>
      <c r="R89" s="194"/>
      <c r="S89" s="194"/>
      <c r="T89" s="194"/>
      <c r="U89" s="194"/>
      <c r="V89" s="194"/>
      <c r="W89" s="194"/>
      <c r="X89" s="194"/>
      <c r="Y89" s="194"/>
      <c r="Z89" s="194"/>
      <c r="AA89" s="194"/>
      <c r="AB89" s="194"/>
      <c r="AC89" s="194"/>
      <c r="AD89" s="194"/>
      <c r="AE89" s="194"/>
      <c r="AF89" s="194"/>
      <c r="AG89" s="194"/>
      <c r="AH89" s="194"/>
      <c r="AI89" s="194"/>
      <c r="AJ89" s="194"/>
      <c r="AK89" s="194"/>
      <c r="AL89" s="194"/>
      <c r="AM89" s="194"/>
      <c r="AN89" s="194"/>
      <c r="AO89" s="194"/>
      <c r="AP89" s="194"/>
      <c r="AQ89" s="194"/>
      <c r="AR89" s="194"/>
      <c r="AS89" s="46"/>
    </row>
    <row r="90" spans="1:45" s="192" customFormat="1">
      <c r="A90" s="351"/>
      <c r="B90" s="625"/>
      <c r="C90" s="625"/>
      <c r="D90" s="626"/>
      <c r="E90" s="626"/>
      <c r="F90" s="351"/>
      <c r="G90" s="351"/>
      <c r="H90" s="626"/>
      <c r="I90" s="626"/>
      <c r="J90" s="626"/>
      <c r="K90" s="626"/>
      <c r="L90" s="626"/>
      <c r="M90" s="626"/>
      <c r="N90" s="194"/>
      <c r="O90" s="194"/>
      <c r="P90" s="194"/>
      <c r="Q90" s="194"/>
      <c r="R90" s="194"/>
      <c r="S90" s="194"/>
      <c r="T90" s="194"/>
      <c r="U90" s="194"/>
      <c r="V90" s="194"/>
      <c r="W90" s="194"/>
      <c r="X90" s="194"/>
      <c r="Y90" s="194"/>
      <c r="Z90" s="194"/>
      <c r="AA90" s="194"/>
      <c r="AB90" s="194"/>
      <c r="AC90" s="194"/>
      <c r="AD90" s="194"/>
      <c r="AE90" s="194"/>
      <c r="AF90" s="194"/>
      <c r="AG90" s="194"/>
      <c r="AH90" s="194"/>
      <c r="AI90" s="194"/>
      <c r="AJ90" s="194"/>
      <c r="AK90" s="194"/>
      <c r="AL90" s="194"/>
      <c r="AM90" s="194"/>
      <c r="AN90" s="194"/>
      <c r="AO90" s="194"/>
      <c r="AP90" s="194"/>
      <c r="AQ90" s="194"/>
      <c r="AR90" s="194"/>
      <c r="AS90" s="46"/>
    </row>
    <row r="91" spans="1:45" s="192" customFormat="1">
      <c r="A91" s="351"/>
      <c r="B91" s="625"/>
      <c r="C91" s="625"/>
      <c r="D91" s="626"/>
      <c r="E91" s="626"/>
      <c r="F91" s="351"/>
      <c r="G91" s="351"/>
      <c r="H91" s="626"/>
      <c r="I91" s="626"/>
      <c r="J91" s="626"/>
      <c r="K91" s="626"/>
      <c r="L91" s="626"/>
      <c r="M91" s="626"/>
      <c r="N91" s="194"/>
      <c r="O91" s="194"/>
      <c r="P91" s="194"/>
      <c r="Q91" s="194"/>
      <c r="R91" s="194"/>
      <c r="S91" s="194"/>
      <c r="T91" s="194"/>
      <c r="U91" s="194"/>
      <c r="V91" s="194"/>
      <c r="W91" s="194"/>
      <c r="X91" s="194"/>
      <c r="Y91" s="194"/>
      <c r="Z91" s="194"/>
      <c r="AA91" s="194"/>
      <c r="AB91" s="194"/>
      <c r="AC91" s="194"/>
      <c r="AD91" s="194"/>
      <c r="AE91" s="194"/>
      <c r="AF91" s="194"/>
      <c r="AG91" s="194"/>
      <c r="AH91" s="194"/>
      <c r="AI91" s="194"/>
      <c r="AJ91" s="194"/>
      <c r="AK91" s="194"/>
      <c r="AL91" s="194"/>
      <c r="AM91" s="194"/>
      <c r="AN91" s="194"/>
      <c r="AO91" s="194"/>
      <c r="AP91" s="194"/>
      <c r="AQ91" s="194"/>
      <c r="AR91" s="194"/>
      <c r="AS91" s="46"/>
    </row>
    <row r="92" spans="1:45" s="192" customFormat="1">
      <c r="A92" s="351"/>
      <c r="B92" s="625"/>
      <c r="C92" s="625"/>
      <c r="D92" s="626"/>
      <c r="E92" s="626"/>
      <c r="F92" s="351"/>
      <c r="G92" s="351"/>
      <c r="H92" s="626"/>
      <c r="I92" s="626"/>
      <c r="J92" s="626"/>
      <c r="K92" s="626"/>
      <c r="L92" s="626"/>
      <c r="M92" s="626"/>
      <c r="N92" s="194"/>
      <c r="O92" s="194"/>
      <c r="P92" s="194"/>
      <c r="Q92" s="194"/>
      <c r="R92" s="194"/>
      <c r="S92" s="194"/>
      <c r="T92" s="194"/>
      <c r="U92" s="194"/>
      <c r="V92" s="194"/>
      <c r="W92" s="194"/>
      <c r="X92" s="194"/>
      <c r="Y92" s="194"/>
      <c r="Z92" s="194"/>
      <c r="AA92" s="194"/>
      <c r="AB92" s="194"/>
      <c r="AC92" s="194"/>
      <c r="AD92" s="194"/>
      <c r="AE92" s="194"/>
      <c r="AF92" s="194"/>
      <c r="AG92" s="194"/>
      <c r="AH92" s="194"/>
      <c r="AI92" s="194"/>
      <c r="AJ92" s="194"/>
      <c r="AK92" s="194"/>
      <c r="AL92" s="194"/>
      <c r="AM92" s="194"/>
      <c r="AN92" s="194"/>
      <c r="AO92" s="194"/>
      <c r="AP92" s="194"/>
      <c r="AQ92" s="194"/>
      <c r="AR92" s="194"/>
      <c r="AS92" s="46"/>
    </row>
    <row r="93" spans="1:45" s="192" customFormat="1">
      <c r="A93" s="351"/>
      <c r="B93" s="625"/>
      <c r="C93" s="625"/>
      <c r="D93" s="626"/>
      <c r="E93" s="626"/>
      <c r="F93" s="351"/>
      <c r="G93" s="351"/>
      <c r="H93" s="626"/>
      <c r="I93" s="626"/>
      <c r="J93" s="626"/>
      <c r="K93" s="626"/>
      <c r="L93" s="626"/>
      <c r="M93" s="626"/>
      <c r="N93" s="194"/>
      <c r="O93" s="194"/>
      <c r="P93" s="194"/>
      <c r="Q93" s="194"/>
      <c r="R93" s="194"/>
      <c r="S93" s="194"/>
      <c r="T93" s="194"/>
      <c r="U93" s="194"/>
      <c r="V93" s="194"/>
      <c r="W93" s="194"/>
      <c r="X93" s="194"/>
      <c r="Y93" s="194"/>
      <c r="Z93" s="194"/>
      <c r="AA93" s="194"/>
      <c r="AB93" s="194"/>
      <c r="AC93" s="194"/>
      <c r="AD93" s="194"/>
      <c r="AE93" s="194"/>
      <c r="AF93" s="194"/>
      <c r="AG93" s="194"/>
      <c r="AH93" s="194"/>
      <c r="AI93" s="194"/>
      <c r="AJ93" s="194"/>
      <c r="AK93" s="194"/>
      <c r="AL93" s="194"/>
      <c r="AM93" s="194"/>
      <c r="AN93" s="194"/>
      <c r="AO93" s="194"/>
      <c r="AP93" s="194"/>
      <c r="AQ93" s="194"/>
      <c r="AR93" s="194"/>
      <c r="AS93" s="46"/>
    </row>
    <row r="94" spans="1:45" s="192" customFormat="1">
      <c r="A94" s="351"/>
      <c r="B94" s="625"/>
      <c r="C94" s="625"/>
      <c r="D94" s="626"/>
      <c r="E94" s="626"/>
      <c r="F94" s="351"/>
      <c r="G94" s="351"/>
      <c r="H94" s="626"/>
      <c r="I94" s="626"/>
      <c r="J94" s="626"/>
      <c r="K94" s="626"/>
      <c r="L94" s="626"/>
      <c r="M94" s="626"/>
      <c r="N94" s="194"/>
      <c r="O94" s="194"/>
      <c r="P94" s="194"/>
      <c r="Q94" s="194"/>
      <c r="R94" s="194"/>
      <c r="S94" s="194"/>
      <c r="T94" s="194"/>
      <c r="U94" s="194"/>
      <c r="V94" s="194"/>
      <c r="W94" s="194"/>
      <c r="X94" s="194"/>
      <c r="Y94" s="194"/>
      <c r="Z94" s="194"/>
      <c r="AA94" s="194"/>
      <c r="AB94" s="194"/>
      <c r="AC94" s="194"/>
      <c r="AD94" s="194"/>
      <c r="AE94" s="194"/>
      <c r="AF94" s="194"/>
      <c r="AG94" s="194"/>
      <c r="AH94" s="194"/>
      <c r="AI94" s="194"/>
      <c r="AJ94" s="194"/>
      <c r="AK94" s="194"/>
      <c r="AL94" s="194"/>
      <c r="AM94" s="194"/>
      <c r="AN94" s="194"/>
      <c r="AO94" s="194"/>
      <c r="AP94" s="194"/>
      <c r="AQ94" s="194"/>
      <c r="AR94" s="194"/>
      <c r="AS94" s="46"/>
    </row>
    <row r="95" spans="1:45" s="192" customFormat="1">
      <c r="A95" s="351"/>
      <c r="B95" s="625"/>
      <c r="C95" s="625"/>
      <c r="D95" s="626"/>
      <c r="E95" s="626"/>
      <c r="F95" s="351"/>
      <c r="G95" s="351"/>
      <c r="H95" s="626"/>
      <c r="I95" s="626"/>
      <c r="J95" s="626"/>
      <c r="K95" s="626"/>
      <c r="L95" s="626"/>
      <c r="M95" s="626"/>
      <c r="N95" s="194"/>
      <c r="O95" s="194"/>
      <c r="P95" s="194"/>
      <c r="Q95" s="194"/>
      <c r="R95" s="194"/>
      <c r="S95" s="194"/>
      <c r="T95" s="194"/>
      <c r="U95" s="194"/>
      <c r="V95" s="194"/>
      <c r="W95" s="194"/>
      <c r="X95" s="194"/>
      <c r="Y95" s="194"/>
      <c r="Z95" s="194"/>
      <c r="AA95" s="194"/>
      <c r="AB95" s="194"/>
      <c r="AC95" s="194"/>
      <c r="AD95" s="194"/>
      <c r="AE95" s="194"/>
      <c r="AF95" s="194"/>
      <c r="AG95" s="194"/>
      <c r="AH95" s="194"/>
      <c r="AI95" s="194"/>
      <c r="AJ95" s="194"/>
      <c r="AK95" s="194"/>
      <c r="AL95" s="194"/>
      <c r="AM95" s="194"/>
      <c r="AN95" s="194"/>
      <c r="AO95" s="194"/>
      <c r="AP95" s="194"/>
      <c r="AQ95" s="194"/>
      <c r="AR95" s="194"/>
      <c r="AS95" s="46"/>
    </row>
    <row r="96" spans="1:45" s="192" customFormat="1">
      <c r="A96" s="351"/>
      <c r="B96" s="625"/>
      <c r="C96" s="625"/>
      <c r="D96" s="626"/>
      <c r="E96" s="626"/>
      <c r="F96" s="351"/>
      <c r="G96" s="351"/>
      <c r="H96" s="626"/>
      <c r="I96" s="626"/>
      <c r="J96" s="626"/>
      <c r="K96" s="626"/>
      <c r="L96" s="626"/>
      <c r="M96" s="626"/>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46"/>
    </row>
    <row r="97" spans="1:45" s="192" customFormat="1">
      <c r="A97" s="351"/>
      <c r="B97" s="625"/>
      <c r="C97" s="625"/>
      <c r="D97" s="626"/>
      <c r="E97" s="626"/>
      <c r="F97" s="351"/>
      <c r="G97" s="351"/>
      <c r="H97" s="626"/>
      <c r="I97" s="626"/>
      <c r="J97" s="626"/>
      <c r="K97" s="626"/>
      <c r="L97" s="626"/>
      <c r="M97" s="626"/>
      <c r="N97" s="194"/>
      <c r="O97" s="194"/>
      <c r="P97" s="194"/>
      <c r="Q97" s="194"/>
      <c r="R97" s="194"/>
      <c r="S97" s="194"/>
      <c r="T97" s="194"/>
      <c r="U97" s="194"/>
      <c r="V97" s="194"/>
      <c r="W97" s="194"/>
      <c r="X97" s="194"/>
      <c r="Y97" s="194"/>
      <c r="Z97" s="194"/>
      <c r="AA97" s="194"/>
      <c r="AB97" s="194"/>
      <c r="AC97" s="194"/>
      <c r="AD97" s="194"/>
      <c r="AE97" s="194"/>
      <c r="AF97" s="194"/>
      <c r="AG97" s="194"/>
      <c r="AH97" s="194"/>
      <c r="AI97" s="194"/>
      <c r="AJ97" s="194"/>
      <c r="AK97" s="194"/>
      <c r="AL97" s="194"/>
      <c r="AM97" s="194"/>
      <c r="AN97" s="194"/>
      <c r="AO97" s="194"/>
      <c r="AP97" s="194"/>
      <c r="AQ97" s="194"/>
      <c r="AR97" s="194"/>
      <c r="AS97" s="46"/>
    </row>
    <row r="98" spans="1:45" s="192" customFormat="1">
      <c r="A98" s="351"/>
      <c r="B98" s="625"/>
      <c r="C98" s="625"/>
      <c r="D98" s="626"/>
      <c r="E98" s="626"/>
      <c r="F98" s="351"/>
      <c r="G98" s="351"/>
      <c r="H98" s="626"/>
      <c r="I98" s="626"/>
      <c r="J98" s="626"/>
      <c r="K98" s="626"/>
      <c r="L98" s="626"/>
      <c r="M98" s="626"/>
      <c r="N98" s="194"/>
      <c r="O98" s="194"/>
      <c r="P98" s="194"/>
      <c r="Q98" s="194"/>
      <c r="R98" s="194"/>
      <c r="S98" s="194"/>
      <c r="T98" s="194"/>
      <c r="U98" s="194"/>
      <c r="V98" s="194"/>
      <c r="W98" s="194"/>
      <c r="X98" s="194"/>
      <c r="Y98" s="194"/>
      <c r="Z98" s="194"/>
      <c r="AA98" s="194"/>
      <c r="AB98" s="194"/>
      <c r="AC98" s="194"/>
      <c r="AD98" s="194"/>
      <c r="AE98" s="194"/>
      <c r="AF98" s="194"/>
      <c r="AG98" s="194"/>
      <c r="AH98" s="194"/>
      <c r="AI98" s="194"/>
      <c r="AJ98" s="194"/>
      <c r="AK98" s="194"/>
      <c r="AL98" s="194"/>
      <c r="AM98" s="194"/>
      <c r="AN98" s="194"/>
      <c r="AO98" s="194"/>
      <c r="AP98" s="194"/>
      <c r="AQ98" s="194"/>
      <c r="AR98" s="194"/>
      <c r="AS98" s="46"/>
    </row>
    <row r="99" spans="1:45" s="192" customFormat="1">
      <c r="A99" s="351"/>
      <c r="B99" s="625"/>
      <c r="C99" s="625"/>
      <c r="D99" s="626"/>
      <c r="E99" s="626"/>
      <c r="F99" s="351"/>
      <c r="G99" s="351"/>
      <c r="H99" s="626"/>
      <c r="I99" s="626"/>
      <c r="J99" s="626"/>
      <c r="K99" s="626"/>
      <c r="L99" s="626"/>
      <c r="M99" s="626"/>
      <c r="N99" s="194"/>
      <c r="O99" s="194"/>
      <c r="P99" s="194"/>
      <c r="Q99" s="194"/>
      <c r="R99" s="194"/>
      <c r="S99" s="194"/>
      <c r="T99" s="194"/>
      <c r="U99" s="194"/>
      <c r="V99" s="194"/>
      <c r="W99" s="194"/>
      <c r="X99" s="194"/>
      <c r="Y99" s="194"/>
      <c r="Z99" s="194"/>
      <c r="AA99" s="194"/>
      <c r="AB99" s="194"/>
      <c r="AC99" s="194"/>
      <c r="AD99" s="194"/>
      <c r="AE99" s="194"/>
      <c r="AF99" s="194"/>
      <c r="AG99" s="194"/>
      <c r="AH99" s="194"/>
      <c r="AI99" s="194"/>
      <c r="AJ99" s="194"/>
      <c r="AK99" s="194"/>
      <c r="AL99" s="194"/>
      <c r="AM99" s="194"/>
      <c r="AN99" s="194"/>
      <c r="AO99" s="194"/>
      <c r="AP99" s="194"/>
      <c r="AQ99" s="194"/>
      <c r="AR99" s="194"/>
      <c r="AS99" s="46"/>
    </row>
    <row r="100" spans="1:45" s="192" customFormat="1">
      <c r="A100" s="351"/>
      <c r="B100" s="625"/>
      <c r="C100" s="625"/>
      <c r="D100" s="626"/>
      <c r="E100" s="626"/>
      <c r="F100" s="351"/>
      <c r="G100" s="351"/>
      <c r="H100" s="626"/>
      <c r="I100" s="626"/>
      <c r="J100" s="626"/>
      <c r="K100" s="626"/>
      <c r="L100" s="626"/>
      <c r="M100" s="626"/>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c r="AJ100" s="194"/>
      <c r="AK100" s="194"/>
      <c r="AL100" s="194"/>
      <c r="AM100" s="194"/>
      <c r="AN100" s="194"/>
      <c r="AO100" s="194"/>
      <c r="AP100" s="194"/>
      <c r="AQ100" s="194"/>
      <c r="AR100" s="194"/>
      <c r="AS100" s="46"/>
    </row>
    <row r="101" spans="1:45" s="192" customFormat="1">
      <c r="A101" s="351"/>
      <c r="B101" s="625"/>
      <c r="C101" s="625"/>
      <c r="D101" s="626"/>
      <c r="E101" s="626"/>
      <c r="F101" s="351"/>
      <c r="G101" s="351"/>
      <c r="H101" s="626"/>
      <c r="I101" s="626"/>
      <c r="J101" s="626"/>
      <c r="K101" s="626"/>
      <c r="L101" s="626"/>
      <c r="M101" s="626"/>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c r="AJ101" s="194"/>
      <c r="AK101" s="194"/>
      <c r="AL101" s="194"/>
      <c r="AM101" s="194"/>
      <c r="AN101" s="194"/>
      <c r="AO101" s="194"/>
      <c r="AP101" s="194"/>
      <c r="AQ101" s="194"/>
      <c r="AR101" s="194"/>
      <c r="AS101" s="46"/>
    </row>
    <row r="102" spans="1:45" s="192" customFormat="1">
      <c r="A102" s="351"/>
      <c r="B102" s="625"/>
      <c r="C102" s="625"/>
      <c r="D102" s="626"/>
      <c r="E102" s="626"/>
      <c r="F102" s="351"/>
      <c r="G102" s="351"/>
      <c r="H102" s="626"/>
      <c r="I102" s="626"/>
      <c r="J102" s="626"/>
      <c r="K102" s="626"/>
      <c r="L102" s="626"/>
      <c r="M102" s="626"/>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46"/>
    </row>
    <row r="103" spans="1:45" s="192" customFormat="1">
      <c r="A103" s="351"/>
      <c r="B103" s="625"/>
      <c r="C103" s="625"/>
      <c r="D103" s="626"/>
      <c r="E103" s="626"/>
      <c r="F103" s="351"/>
      <c r="G103" s="351"/>
      <c r="H103" s="626"/>
      <c r="I103" s="626"/>
      <c r="J103" s="626"/>
      <c r="K103" s="626"/>
      <c r="L103" s="626"/>
      <c r="M103" s="626"/>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46"/>
    </row>
    <row r="104" spans="1:45" s="192" customFormat="1">
      <c r="A104" s="351"/>
      <c r="B104" s="625"/>
      <c r="C104" s="625"/>
      <c r="D104" s="626"/>
      <c r="E104" s="626"/>
      <c r="F104" s="351"/>
      <c r="G104" s="351"/>
      <c r="H104" s="626"/>
      <c r="I104" s="626"/>
      <c r="J104" s="626"/>
      <c r="K104" s="626"/>
      <c r="L104" s="626"/>
      <c r="M104" s="626"/>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46"/>
    </row>
    <row r="105" spans="1:45" s="192" customFormat="1">
      <c r="A105" s="351"/>
      <c r="B105" s="625"/>
      <c r="C105" s="625"/>
      <c r="D105" s="626"/>
      <c r="E105" s="626"/>
      <c r="F105" s="351"/>
      <c r="G105" s="351"/>
      <c r="H105" s="626"/>
      <c r="I105" s="626"/>
      <c r="J105" s="626"/>
      <c r="K105" s="626"/>
      <c r="L105" s="626"/>
      <c r="M105" s="626"/>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c r="AJ105" s="194"/>
      <c r="AK105" s="194"/>
      <c r="AL105" s="194"/>
      <c r="AM105" s="194"/>
      <c r="AN105" s="194"/>
      <c r="AO105" s="194"/>
      <c r="AP105" s="194"/>
      <c r="AQ105" s="194"/>
      <c r="AR105" s="194"/>
      <c r="AS105" s="46"/>
    </row>
    <row r="106" spans="1:45" s="192" customFormat="1">
      <c r="A106" s="351"/>
      <c r="B106" s="625"/>
      <c r="C106" s="625"/>
      <c r="D106" s="626"/>
      <c r="E106" s="626"/>
      <c r="F106" s="351"/>
      <c r="G106" s="351"/>
      <c r="H106" s="626"/>
      <c r="I106" s="626"/>
      <c r="J106" s="626"/>
      <c r="K106" s="626"/>
      <c r="L106" s="626"/>
      <c r="M106" s="626"/>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c r="AJ106" s="194"/>
      <c r="AK106" s="194"/>
      <c r="AL106" s="194"/>
      <c r="AM106" s="194"/>
      <c r="AN106" s="194"/>
      <c r="AO106" s="194"/>
      <c r="AP106" s="194"/>
      <c r="AQ106" s="194"/>
      <c r="AR106" s="194"/>
      <c r="AS106" s="46"/>
    </row>
    <row r="107" spans="1:45" s="192" customFormat="1">
      <c r="A107" s="351"/>
      <c r="B107" s="625"/>
      <c r="C107" s="625"/>
      <c r="D107" s="626"/>
      <c r="E107" s="626"/>
      <c r="F107" s="351"/>
      <c r="G107" s="351"/>
      <c r="H107" s="626"/>
      <c r="I107" s="626"/>
      <c r="J107" s="626"/>
      <c r="K107" s="626"/>
      <c r="L107" s="626"/>
      <c r="M107" s="626"/>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c r="AJ107" s="194"/>
      <c r="AK107" s="194"/>
      <c r="AL107" s="194"/>
      <c r="AM107" s="194"/>
      <c r="AN107" s="194"/>
      <c r="AO107" s="194"/>
      <c r="AP107" s="194"/>
      <c r="AQ107" s="194"/>
      <c r="AR107" s="194"/>
      <c r="AS107" s="46"/>
    </row>
    <row r="108" spans="1:45" s="192" customFormat="1">
      <c r="A108" s="351"/>
      <c r="B108" s="625"/>
      <c r="C108" s="625"/>
      <c r="D108" s="626"/>
      <c r="E108" s="626"/>
      <c r="F108" s="351"/>
      <c r="G108" s="351"/>
      <c r="H108" s="626"/>
      <c r="I108" s="626"/>
      <c r="J108" s="626"/>
      <c r="K108" s="626"/>
      <c r="L108" s="626"/>
      <c r="M108" s="626"/>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c r="AJ108" s="194"/>
      <c r="AK108" s="194"/>
      <c r="AL108" s="194"/>
      <c r="AM108" s="194"/>
      <c r="AN108" s="194"/>
      <c r="AO108" s="194"/>
      <c r="AP108" s="194"/>
      <c r="AQ108" s="194"/>
      <c r="AR108" s="194"/>
      <c r="AS108" s="46"/>
    </row>
    <row r="109" spans="1:45" s="192" customFormat="1">
      <c r="A109" s="351"/>
      <c r="B109" s="625"/>
      <c r="C109" s="625"/>
      <c r="D109" s="626"/>
      <c r="E109" s="626"/>
      <c r="F109" s="351"/>
      <c r="G109" s="351"/>
      <c r="H109" s="626"/>
      <c r="I109" s="626"/>
      <c r="J109" s="626"/>
      <c r="K109" s="626"/>
      <c r="L109" s="626"/>
      <c r="M109" s="626"/>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c r="AJ109" s="194"/>
      <c r="AK109" s="194"/>
      <c r="AL109" s="194"/>
      <c r="AM109" s="194"/>
      <c r="AN109" s="194"/>
      <c r="AO109" s="194"/>
      <c r="AP109" s="194"/>
      <c r="AQ109" s="194"/>
      <c r="AR109" s="194"/>
      <c r="AS109" s="46"/>
    </row>
    <row r="110" spans="1:45" s="192" customFormat="1">
      <c r="A110" s="351"/>
      <c r="B110" s="625"/>
      <c r="C110" s="625"/>
      <c r="D110" s="626"/>
      <c r="E110" s="626"/>
      <c r="F110" s="351"/>
      <c r="G110" s="351"/>
      <c r="H110" s="626"/>
      <c r="I110" s="626"/>
      <c r="J110" s="626"/>
      <c r="K110" s="626"/>
      <c r="L110" s="626"/>
      <c r="M110" s="626"/>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c r="AJ110" s="194"/>
      <c r="AK110" s="194"/>
      <c r="AL110" s="194"/>
      <c r="AM110" s="194"/>
      <c r="AN110" s="194"/>
      <c r="AO110" s="194"/>
      <c r="AP110" s="194"/>
      <c r="AQ110" s="194"/>
      <c r="AR110" s="194"/>
      <c r="AS110" s="46"/>
    </row>
    <row r="111" spans="1:45" s="192" customFormat="1">
      <c r="A111" s="351"/>
      <c r="B111" s="625"/>
      <c r="C111" s="625"/>
      <c r="D111" s="626"/>
      <c r="E111" s="626"/>
      <c r="F111" s="351"/>
      <c r="G111" s="351"/>
      <c r="H111" s="626"/>
      <c r="I111" s="626"/>
      <c r="J111" s="626"/>
      <c r="K111" s="626"/>
      <c r="L111" s="626"/>
      <c r="M111" s="626"/>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c r="AJ111" s="194"/>
      <c r="AK111" s="194"/>
      <c r="AL111" s="194"/>
      <c r="AM111" s="194"/>
      <c r="AN111" s="194"/>
      <c r="AO111" s="194"/>
      <c r="AP111" s="194"/>
      <c r="AQ111" s="194"/>
      <c r="AR111" s="194"/>
      <c r="AS111" s="46"/>
    </row>
    <row r="112" spans="1:45" s="192" customFormat="1">
      <c r="A112" s="351"/>
      <c r="B112" s="625"/>
      <c r="C112" s="625"/>
      <c r="D112" s="626"/>
      <c r="E112" s="626"/>
      <c r="F112" s="351"/>
      <c r="G112" s="351"/>
      <c r="H112" s="626"/>
      <c r="I112" s="626"/>
      <c r="J112" s="626"/>
      <c r="K112" s="626"/>
      <c r="L112" s="626"/>
      <c r="M112" s="626"/>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46"/>
    </row>
    <row r="113" spans="1:45" s="192" customFormat="1">
      <c r="A113" s="351"/>
      <c r="B113" s="625"/>
      <c r="C113" s="625"/>
      <c r="D113" s="626"/>
      <c r="E113" s="626"/>
      <c r="F113" s="351"/>
      <c r="G113" s="351"/>
      <c r="H113" s="626"/>
      <c r="I113" s="626"/>
      <c r="J113" s="626"/>
      <c r="K113" s="626"/>
      <c r="L113" s="626"/>
      <c r="M113" s="626"/>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c r="AJ113" s="194"/>
      <c r="AK113" s="194"/>
      <c r="AL113" s="194"/>
      <c r="AM113" s="194"/>
      <c r="AN113" s="194"/>
      <c r="AO113" s="194"/>
      <c r="AP113" s="194"/>
      <c r="AQ113" s="194"/>
      <c r="AR113" s="194"/>
      <c r="AS113" s="46"/>
    </row>
    <row r="114" spans="1:45" s="192" customFormat="1">
      <c r="A114" s="351"/>
      <c r="B114" s="625"/>
      <c r="C114" s="625"/>
      <c r="D114" s="626"/>
      <c r="E114" s="626"/>
      <c r="F114" s="351"/>
      <c r="G114" s="351"/>
      <c r="H114" s="626"/>
      <c r="I114" s="626"/>
      <c r="J114" s="626"/>
      <c r="K114" s="626"/>
      <c r="L114" s="626"/>
      <c r="M114" s="626"/>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46"/>
    </row>
    <row r="115" spans="1:45" s="192" customFormat="1">
      <c r="A115" s="351"/>
      <c r="B115" s="625"/>
      <c r="C115" s="625"/>
      <c r="D115" s="626"/>
      <c r="E115" s="626"/>
      <c r="F115" s="351"/>
      <c r="G115" s="351"/>
      <c r="H115" s="626"/>
      <c r="I115" s="626"/>
      <c r="J115" s="626"/>
      <c r="K115" s="626"/>
      <c r="L115" s="626"/>
      <c r="M115" s="626"/>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4"/>
      <c r="AQ115" s="194"/>
      <c r="AR115" s="194"/>
      <c r="AS115" s="46"/>
    </row>
    <row r="116" spans="1:45" s="192" customFormat="1">
      <c r="A116" s="351"/>
      <c r="B116" s="625"/>
      <c r="C116" s="625"/>
      <c r="D116" s="626"/>
      <c r="E116" s="626"/>
      <c r="F116" s="351"/>
      <c r="G116" s="351"/>
      <c r="H116" s="626"/>
      <c r="I116" s="626"/>
      <c r="J116" s="626"/>
      <c r="K116" s="626"/>
      <c r="L116" s="626"/>
      <c r="M116" s="626"/>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46"/>
    </row>
    <row r="117" spans="1:45" s="192" customFormat="1">
      <c r="A117" s="351"/>
      <c r="B117" s="625"/>
      <c r="C117" s="625"/>
      <c r="D117" s="626"/>
      <c r="E117" s="626"/>
      <c r="F117" s="351"/>
      <c r="G117" s="351"/>
      <c r="H117" s="626"/>
      <c r="I117" s="626"/>
      <c r="J117" s="626"/>
      <c r="K117" s="626"/>
      <c r="L117" s="626"/>
      <c r="M117" s="626"/>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94"/>
      <c r="AR117" s="194"/>
      <c r="AS117" s="46"/>
    </row>
    <row r="118" spans="1:45" s="192" customFormat="1">
      <c r="A118" s="351"/>
      <c r="B118" s="625"/>
      <c r="C118" s="625"/>
      <c r="D118" s="626"/>
      <c r="E118" s="626"/>
      <c r="F118" s="351"/>
      <c r="G118" s="351"/>
      <c r="H118" s="626"/>
      <c r="I118" s="626"/>
      <c r="J118" s="626"/>
      <c r="K118" s="626"/>
      <c r="L118" s="626"/>
      <c r="M118" s="626"/>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94"/>
      <c r="AR118" s="194"/>
      <c r="AS118" s="46"/>
    </row>
    <row r="119" spans="1:45" s="192" customFormat="1">
      <c r="A119" s="351"/>
      <c r="B119" s="625"/>
      <c r="C119" s="625"/>
      <c r="D119" s="626"/>
      <c r="E119" s="626"/>
      <c r="F119" s="351"/>
      <c r="G119" s="351"/>
      <c r="H119" s="626"/>
      <c r="I119" s="626"/>
      <c r="J119" s="626"/>
      <c r="K119" s="626"/>
      <c r="L119" s="626"/>
      <c r="M119" s="626"/>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94"/>
      <c r="AR119" s="194"/>
      <c r="AS119" s="46"/>
    </row>
    <row r="120" spans="1:45" s="192" customFormat="1">
      <c r="A120" s="351"/>
      <c r="B120" s="625"/>
      <c r="C120" s="625"/>
      <c r="D120" s="626"/>
      <c r="E120" s="626"/>
      <c r="F120" s="351"/>
      <c r="G120" s="351"/>
      <c r="H120" s="626"/>
      <c r="I120" s="626"/>
      <c r="J120" s="626"/>
      <c r="K120" s="626"/>
      <c r="L120" s="626"/>
      <c r="M120" s="626"/>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94"/>
      <c r="AR120" s="194"/>
      <c r="AS120" s="46"/>
    </row>
    <row r="121" spans="1:45" s="192" customFormat="1">
      <c r="A121" s="351"/>
      <c r="B121" s="625"/>
      <c r="C121" s="625"/>
      <c r="D121" s="626"/>
      <c r="E121" s="626"/>
      <c r="F121" s="351"/>
      <c r="G121" s="351"/>
      <c r="H121" s="626"/>
      <c r="I121" s="626"/>
      <c r="J121" s="626"/>
      <c r="K121" s="626"/>
      <c r="L121" s="626"/>
      <c r="M121" s="626"/>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94"/>
      <c r="AR121" s="194"/>
      <c r="AS121" s="46"/>
    </row>
    <row r="122" spans="1:45" s="192" customFormat="1">
      <c r="A122" s="351"/>
      <c r="B122" s="625"/>
      <c r="C122" s="625"/>
      <c r="D122" s="626"/>
      <c r="E122" s="626"/>
      <c r="F122" s="351"/>
      <c r="G122" s="351"/>
      <c r="H122" s="626"/>
      <c r="I122" s="626"/>
      <c r="J122" s="626"/>
      <c r="K122" s="626"/>
      <c r="L122" s="626"/>
      <c r="M122" s="626"/>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46"/>
    </row>
    <row r="123" spans="1:45" s="192" customFormat="1">
      <c r="A123" s="351"/>
      <c r="B123" s="625"/>
      <c r="C123" s="625"/>
      <c r="D123" s="626"/>
      <c r="E123" s="626"/>
      <c r="F123" s="351"/>
      <c r="G123" s="351"/>
      <c r="H123" s="626"/>
      <c r="I123" s="626"/>
      <c r="J123" s="626"/>
      <c r="K123" s="626"/>
      <c r="L123" s="626"/>
      <c r="M123" s="626"/>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94"/>
      <c r="AR123" s="194"/>
      <c r="AS123" s="46"/>
    </row>
    <row r="124" spans="1:45" s="192" customFormat="1">
      <c r="A124" s="351"/>
      <c r="B124" s="625"/>
      <c r="C124" s="625"/>
      <c r="D124" s="626"/>
      <c r="E124" s="626"/>
      <c r="F124" s="351"/>
      <c r="G124" s="351"/>
      <c r="H124" s="626"/>
      <c r="I124" s="626"/>
      <c r="J124" s="626"/>
      <c r="K124" s="626"/>
      <c r="L124" s="626"/>
      <c r="M124" s="626"/>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94"/>
      <c r="AR124" s="194"/>
      <c r="AS124" s="46"/>
    </row>
    <row r="125" spans="1:45" s="192" customFormat="1">
      <c r="A125" s="351"/>
      <c r="B125" s="625"/>
      <c r="C125" s="625"/>
      <c r="D125" s="626"/>
      <c r="E125" s="626"/>
      <c r="F125" s="351"/>
      <c r="G125" s="351"/>
      <c r="H125" s="626"/>
      <c r="I125" s="626"/>
      <c r="J125" s="626"/>
      <c r="K125" s="626"/>
      <c r="L125" s="626"/>
      <c r="M125" s="626"/>
      <c r="N125" s="194"/>
      <c r="O125" s="194"/>
      <c r="P125" s="194"/>
      <c r="Q125" s="194"/>
      <c r="R125" s="194"/>
      <c r="S125" s="194"/>
      <c r="T125" s="194"/>
      <c r="U125" s="194"/>
      <c r="V125" s="194"/>
      <c r="W125" s="194"/>
      <c r="X125" s="194"/>
      <c r="Y125" s="194"/>
      <c r="Z125" s="194"/>
      <c r="AA125" s="194"/>
      <c r="AB125" s="194"/>
      <c r="AC125" s="194"/>
      <c r="AD125" s="194"/>
      <c r="AE125" s="194"/>
      <c r="AF125" s="194"/>
      <c r="AG125" s="194"/>
      <c r="AH125" s="194"/>
      <c r="AI125" s="194"/>
      <c r="AJ125" s="194"/>
      <c r="AK125" s="194"/>
      <c r="AL125" s="194"/>
      <c r="AM125" s="194"/>
      <c r="AN125" s="194"/>
      <c r="AO125" s="194"/>
      <c r="AP125" s="194"/>
      <c r="AQ125" s="194"/>
      <c r="AR125" s="194"/>
      <c r="AS125" s="46"/>
    </row>
    <row r="126" spans="1:45" s="192" customFormat="1">
      <c r="A126" s="351"/>
      <c r="B126" s="625"/>
      <c r="C126" s="625"/>
      <c r="D126" s="626"/>
      <c r="E126" s="626"/>
      <c r="F126" s="351"/>
      <c r="G126" s="351"/>
      <c r="H126" s="626"/>
      <c r="I126" s="626"/>
      <c r="J126" s="626"/>
      <c r="K126" s="626"/>
      <c r="L126" s="626"/>
      <c r="M126" s="626"/>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c r="AK126" s="194"/>
      <c r="AL126" s="194"/>
      <c r="AM126" s="194"/>
      <c r="AN126" s="194"/>
      <c r="AO126" s="194"/>
      <c r="AP126" s="194"/>
      <c r="AQ126" s="194"/>
      <c r="AR126" s="194"/>
      <c r="AS126" s="46"/>
    </row>
    <row r="127" spans="1:45" s="192" customFormat="1">
      <c r="A127" s="351"/>
      <c r="B127" s="625"/>
      <c r="C127" s="625"/>
      <c r="D127" s="626"/>
      <c r="E127" s="626"/>
      <c r="F127" s="351"/>
      <c r="G127" s="351"/>
      <c r="H127" s="626"/>
      <c r="I127" s="626"/>
      <c r="J127" s="626"/>
      <c r="K127" s="626"/>
      <c r="L127" s="626"/>
      <c r="M127" s="626"/>
      <c r="N127" s="194"/>
      <c r="O127" s="194"/>
      <c r="P127" s="194"/>
      <c r="Q127" s="194"/>
      <c r="R127" s="194"/>
      <c r="S127" s="194"/>
      <c r="T127" s="194"/>
      <c r="U127" s="194"/>
      <c r="V127" s="194"/>
      <c r="W127" s="194"/>
      <c r="X127" s="194"/>
      <c r="Y127" s="194"/>
      <c r="Z127" s="194"/>
      <c r="AA127" s="194"/>
      <c r="AB127" s="194"/>
      <c r="AC127" s="194"/>
      <c r="AD127" s="194"/>
      <c r="AE127" s="194"/>
      <c r="AF127" s="194"/>
      <c r="AG127" s="194"/>
      <c r="AH127" s="194"/>
      <c r="AI127" s="194"/>
      <c r="AJ127" s="194"/>
      <c r="AK127" s="194"/>
      <c r="AL127" s="194"/>
      <c r="AM127" s="194"/>
      <c r="AN127" s="194"/>
      <c r="AO127" s="194"/>
      <c r="AP127" s="194"/>
      <c r="AQ127" s="194"/>
      <c r="AR127" s="194"/>
      <c r="AS127" s="46"/>
    </row>
    <row r="128" spans="1:45" s="192" customFormat="1">
      <c r="A128" s="351"/>
      <c r="B128" s="625"/>
      <c r="C128" s="625"/>
      <c r="D128" s="626"/>
      <c r="E128" s="626"/>
      <c r="F128" s="351"/>
      <c r="G128" s="351"/>
      <c r="H128" s="626"/>
      <c r="I128" s="626"/>
      <c r="J128" s="626"/>
      <c r="K128" s="626"/>
      <c r="L128" s="626"/>
      <c r="M128" s="626"/>
      <c r="N128" s="194"/>
      <c r="O128" s="194"/>
      <c r="P128" s="194"/>
      <c r="Q128" s="194"/>
      <c r="R128" s="194"/>
      <c r="S128" s="194"/>
      <c r="T128" s="194"/>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46"/>
    </row>
    <row r="129" spans="1:45" s="192" customFormat="1">
      <c r="A129" s="351"/>
      <c r="B129" s="625"/>
      <c r="C129" s="625"/>
      <c r="D129" s="626"/>
      <c r="E129" s="626"/>
      <c r="F129" s="351"/>
      <c r="G129" s="351"/>
      <c r="H129" s="626"/>
      <c r="I129" s="626"/>
      <c r="J129" s="626"/>
      <c r="K129" s="626"/>
      <c r="L129" s="626"/>
      <c r="M129" s="626"/>
      <c r="N129" s="194"/>
      <c r="O129" s="194"/>
      <c r="P129" s="194"/>
      <c r="Q129" s="194"/>
      <c r="R129" s="194"/>
      <c r="S129" s="194"/>
      <c r="T129" s="194"/>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46"/>
    </row>
    <row r="130" spans="1:45" s="192" customFormat="1">
      <c r="A130" s="351"/>
      <c r="B130" s="625"/>
      <c r="C130" s="625"/>
      <c r="D130" s="626"/>
      <c r="E130" s="626"/>
      <c r="F130" s="351"/>
      <c r="G130" s="351"/>
      <c r="H130" s="626"/>
      <c r="I130" s="626"/>
      <c r="J130" s="626"/>
      <c r="K130" s="626"/>
      <c r="L130" s="626"/>
      <c r="M130" s="626"/>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c r="AJ130" s="194"/>
      <c r="AK130" s="194"/>
      <c r="AL130" s="194"/>
      <c r="AM130" s="194"/>
      <c r="AN130" s="194"/>
      <c r="AO130" s="194"/>
      <c r="AP130" s="194"/>
      <c r="AQ130" s="194"/>
      <c r="AR130" s="194"/>
      <c r="AS130" s="46"/>
    </row>
    <row r="131" spans="1:45" s="192" customFormat="1">
      <c r="A131" s="351"/>
      <c r="B131" s="625"/>
      <c r="C131" s="625"/>
      <c r="D131" s="626"/>
      <c r="E131" s="626"/>
      <c r="F131" s="351"/>
      <c r="G131" s="351"/>
      <c r="H131" s="626"/>
      <c r="I131" s="626"/>
      <c r="J131" s="626"/>
      <c r="K131" s="626"/>
      <c r="L131" s="626"/>
      <c r="M131" s="626"/>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c r="AI131" s="194"/>
      <c r="AJ131" s="194"/>
      <c r="AK131" s="194"/>
      <c r="AL131" s="194"/>
      <c r="AM131" s="194"/>
      <c r="AN131" s="194"/>
      <c r="AO131" s="194"/>
      <c r="AP131" s="194"/>
      <c r="AQ131" s="194"/>
      <c r="AR131" s="194"/>
      <c r="AS131" s="46"/>
    </row>
    <row r="132" spans="1:45" s="192" customFormat="1">
      <c r="A132" s="351"/>
      <c r="B132" s="625"/>
      <c r="C132" s="625"/>
      <c r="D132" s="626"/>
      <c r="E132" s="626"/>
      <c r="F132" s="351"/>
      <c r="G132" s="351"/>
      <c r="H132" s="626"/>
      <c r="I132" s="626"/>
      <c r="J132" s="626"/>
      <c r="K132" s="626"/>
      <c r="L132" s="626"/>
      <c r="M132" s="626"/>
      <c r="N132" s="194"/>
      <c r="O132" s="194"/>
      <c r="P132" s="194"/>
      <c r="Q132" s="194"/>
      <c r="R132" s="194"/>
      <c r="S132" s="194"/>
      <c r="T132" s="194"/>
      <c r="U132" s="194"/>
      <c r="V132" s="194"/>
      <c r="W132" s="194"/>
      <c r="X132" s="194"/>
      <c r="Y132" s="194"/>
      <c r="Z132" s="194"/>
      <c r="AA132" s="194"/>
      <c r="AB132" s="194"/>
      <c r="AC132" s="194"/>
      <c r="AD132" s="194"/>
      <c r="AE132" s="194"/>
      <c r="AF132" s="194"/>
      <c r="AG132" s="194"/>
      <c r="AH132" s="194"/>
      <c r="AI132" s="194"/>
      <c r="AJ132" s="194"/>
      <c r="AK132" s="194"/>
      <c r="AL132" s="194"/>
      <c r="AM132" s="194"/>
      <c r="AN132" s="194"/>
      <c r="AO132" s="194"/>
      <c r="AP132" s="194"/>
      <c r="AQ132" s="194"/>
      <c r="AR132" s="194"/>
      <c r="AS132" s="46"/>
    </row>
    <row r="133" spans="1:45" s="192" customFormat="1">
      <c r="A133" s="351"/>
      <c r="B133" s="625"/>
      <c r="C133" s="625"/>
      <c r="D133" s="626"/>
      <c r="E133" s="626"/>
      <c r="F133" s="351"/>
      <c r="G133" s="351"/>
      <c r="H133" s="626"/>
      <c r="I133" s="626"/>
      <c r="J133" s="626"/>
      <c r="K133" s="626"/>
      <c r="L133" s="626"/>
      <c r="M133" s="626"/>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c r="AJ133" s="194"/>
      <c r="AK133" s="194"/>
      <c r="AL133" s="194"/>
      <c r="AM133" s="194"/>
      <c r="AN133" s="194"/>
      <c r="AO133" s="194"/>
      <c r="AP133" s="194"/>
      <c r="AQ133" s="194"/>
      <c r="AR133" s="194"/>
      <c r="AS133" s="46"/>
    </row>
    <row r="134" spans="1:45" s="192" customFormat="1">
      <c r="A134" s="351"/>
      <c r="B134" s="625"/>
      <c r="C134" s="625"/>
      <c r="D134" s="626"/>
      <c r="E134" s="626"/>
      <c r="F134" s="351"/>
      <c r="G134" s="351"/>
      <c r="H134" s="626"/>
      <c r="I134" s="626"/>
      <c r="J134" s="626"/>
      <c r="K134" s="626"/>
      <c r="L134" s="626"/>
      <c r="M134" s="626"/>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c r="AJ134" s="194"/>
      <c r="AK134" s="194"/>
      <c r="AL134" s="194"/>
      <c r="AM134" s="194"/>
      <c r="AN134" s="194"/>
      <c r="AO134" s="194"/>
      <c r="AP134" s="194"/>
      <c r="AQ134" s="194"/>
      <c r="AR134" s="194"/>
      <c r="AS134" s="46"/>
    </row>
    <row r="135" spans="1:45" s="192" customFormat="1">
      <c r="A135" s="351"/>
      <c r="B135" s="625"/>
      <c r="C135" s="625"/>
      <c r="D135" s="626"/>
      <c r="E135" s="626"/>
      <c r="F135" s="351"/>
      <c r="G135" s="351"/>
      <c r="H135" s="626"/>
      <c r="I135" s="626"/>
      <c r="J135" s="626"/>
      <c r="K135" s="626"/>
      <c r="L135" s="626"/>
      <c r="M135" s="626"/>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c r="AJ135" s="194"/>
      <c r="AK135" s="194"/>
      <c r="AL135" s="194"/>
      <c r="AM135" s="194"/>
      <c r="AN135" s="194"/>
      <c r="AO135" s="194"/>
      <c r="AP135" s="194"/>
      <c r="AQ135" s="194"/>
      <c r="AR135" s="194"/>
      <c r="AS135" s="46"/>
    </row>
    <row r="136" spans="1:45" s="192" customFormat="1">
      <c r="A136" s="351"/>
      <c r="B136" s="625"/>
      <c r="C136" s="625"/>
      <c r="D136" s="626"/>
      <c r="E136" s="626"/>
      <c r="F136" s="351"/>
      <c r="G136" s="351"/>
      <c r="H136" s="626"/>
      <c r="I136" s="626"/>
      <c r="J136" s="626"/>
      <c r="K136" s="626"/>
      <c r="L136" s="626"/>
      <c r="M136" s="626"/>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c r="AJ136" s="194"/>
      <c r="AK136" s="194"/>
      <c r="AL136" s="194"/>
      <c r="AM136" s="194"/>
      <c r="AN136" s="194"/>
      <c r="AO136" s="194"/>
      <c r="AP136" s="194"/>
      <c r="AQ136" s="194"/>
      <c r="AR136" s="194"/>
      <c r="AS136" s="46"/>
    </row>
    <row r="137" spans="1:45" s="192" customFormat="1">
      <c r="A137" s="351"/>
      <c r="B137" s="625"/>
      <c r="C137" s="625"/>
      <c r="D137" s="626"/>
      <c r="E137" s="626"/>
      <c r="F137" s="351"/>
      <c r="G137" s="351"/>
      <c r="H137" s="626"/>
      <c r="I137" s="626"/>
      <c r="J137" s="626"/>
      <c r="K137" s="626"/>
      <c r="L137" s="626"/>
      <c r="M137" s="626"/>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c r="AJ137" s="194"/>
      <c r="AK137" s="194"/>
      <c r="AL137" s="194"/>
      <c r="AM137" s="194"/>
      <c r="AN137" s="194"/>
      <c r="AO137" s="194"/>
      <c r="AP137" s="194"/>
      <c r="AQ137" s="194"/>
      <c r="AR137" s="194"/>
      <c r="AS137" s="46"/>
    </row>
    <row r="138" spans="1:45" s="192" customFormat="1">
      <c r="A138" s="351"/>
      <c r="B138" s="625"/>
      <c r="C138" s="625"/>
      <c r="D138" s="626"/>
      <c r="E138" s="626"/>
      <c r="F138" s="351"/>
      <c r="G138" s="351"/>
      <c r="H138" s="626"/>
      <c r="I138" s="626"/>
      <c r="J138" s="626"/>
      <c r="K138" s="626"/>
      <c r="L138" s="626"/>
      <c r="M138" s="626"/>
      <c r="N138" s="194"/>
      <c r="O138" s="194"/>
      <c r="P138" s="194"/>
      <c r="Q138" s="194"/>
      <c r="R138" s="194"/>
      <c r="S138" s="194"/>
      <c r="T138" s="194"/>
      <c r="U138" s="194"/>
      <c r="V138" s="194"/>
      <c r="W138" s="194"/>
      <c r="X138" s="194"/>
      <c r="Y138" s="194"/>
      <c r="Z138" s="194"/>
      <c r="AA138" s="194"/>
      <c r="AB138" s="194"/>
      <c r="AC138" s="194"/>
      <c r="AD138" s="194"/>
      <c r="AE138" s="194"/>
      <c r="AF138" s="194"/>
      <c r="AG138" s="194"/>
      <c r="AH138" s="194"/>
      <c r="AI138" s="194"/>
      <c r="AJ138" s="194"/>
      <c r="AK138" s="194"/>
      <c r="AL138" s="194"/>
      <c r="AM138" s="194"/>
      <c r="AN138" s="194"/>
      <c r="AO138" s="194"/>
      <c r="AP138" s="194"/>
      <c r="AQ138" s="194"/>
      <c r="AR138" s="194"/>
      <c r="AS138" s="46"/>
    </row>
    <row r="139" spans="1:45" s="192" customFormat="1">
      <c r="A139" s="351"/>
      <c r="B139" s="625"/>
      <c r="C139" s="625"/>
      <c r="D139" s="626"/>
      <c r="E139" s="626"/>
      <c r="F139" s="351"/>
      <c r="G139" s="351"/>
      <c r="H139" s="626"/>
      <c r="I139" s="626"/>
      <c r="J139" s="626"/>
      <c r="K139" s="626"/>
      <c r="L139" s="626"/>
      <c r="M139" s="626"/>
      <c r="N139" s="194"/>
      <c r="O139" s="194"/>
      <c r="P139" s="194"/>
      <c r="Q139" s="194"/>
      <c r="R139" s="194"/>
      <c r="S139" s="194"/>
      <c r="T139" s="194"/>
      <c r="U139" s="194"/>
      <c r="V139" s="194"/>
      <c r="W139" s="194"/>
      <c r="X139" s="194"/>
      <c r="Y139" s="194"/>
      <c r="Z139" s="194"/>
      <c r="AA139" s="194"/>
      <c r="AB139" s="194"/>
      <c r="AC139" s="194"/>
      <c r="AD139" s="194"/>
      <c r="AE139" s="194"/>
      <c r="AF139" s="194"/>
      <c r="AG139" s="194"/>
      <c r="AH139" s="194"/>
      <c r="AI139" s="194"/>
      <c r="AJ139" s="194"/>
      <c r="AK139" s="194"/>
      <c r="AL139" s="194"/>
      <c r="AM139" s="194"/>
      <c r="AN139" s="194"/>
      <c r="AO139" s="194"/>
      <c r="AP139" s="194"/>
      <c r="AQ139" s="194"/>
      <c r="AR139" s="194"/>
      <c r="AS139" s="46"/>
    </row>
    <row r="140" spans="1:45" s="192" customFormat="1">
      <c r="A140" s="351"/>
      <c r="B140" s="625"/>
      <c r="C140" s="625"/>
      <c r="D140" s="626"/>
      <c r="E140" s="626"/>
      <c r="F140" s="351"/>
      <c r="G140" s="351"/>
      <c r="H140" s="626"/>
      <c r="I140" s="626"/>
      <c r="J140" s="626"/>
      <c r="K140" s="626"/>
      <c r="L140" s="626"/>
      <c r="M140" s="626"/>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94"/>
      <c r="AM140" s="194"/>
      <c r="AN140" s="194"/>
      <c r="AO140" s="194"/>
      <c r="AP140" s="194"/>
      <c r="AQ140" s="194"/>
      <c r="AR140" s="194"/>
      <c r="AS140" s="46"/>
    </row>
    <row r="141" spans="1:45" s="192" customFormat="1">
      <c r="A141" s="351"/>
      <c r="B141" s="625"/>
      <c r="C141" s="625"/>
      <c r="D141" s="626"/>
      <c r="E141" s="626"/>
      <c r="F141" s="351"/>
      <c r="G141" s="351"/>
      <c r="H141" s="626"/>
      <c r="I141" s="626"/>
      <c r="J141" s="626"/>
      <c r="K141" s="626"/>
      <c r="L141" s="626"/>
      <c r="M141" s="626"/>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c r="AP141" s="194"/>
      <c r="AQ141" s="194"/>
      <c r="AR141" s="194"/>
      <c r="AS141" s="46"/>
    </row>
    <row r="142" spans="1:45" s="192" customFormat="1">
      <c r="A142" s="351"/>
      <c r="B142" s="625"/>
      <c r="C142" s="625"/>
      <c r="D142" s="626"/>
      <c r="E142" s="626"/>
      <c r="F142" s="351"/>
      <c r="G142" s="351"/>
      <c r="H142" s="626"/>
      <c r="I142" s="626"/>
      <c r="J142" s="626"/>
      <c r="K142" s="626"/>
      <c r="L142" s="626"/>
      <c r="M142" s="626"/>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46"/>
    </row>
    <row r="143" spans="1:45" s="192" customFormat="1">
      <c r="A143" s="351"/>
      <c r="B143" s="625"/>
      <c r="C143" s="625"/>
      <c r="D143" s="626"/>
      <c r="E143" s="626"/>
      <c r="F143" s="351"/>
      <c r="G143" s="351"/>
      <c r="H143" s="626"/>
      <c r="I143" s="626"/>
      <c r="J143" s="626"/>
      <c r="K143" s="626"/>
      <c r="L143" s="626"/>
      <c r="M143" s="626"/>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46"/>
    </row>
    <row r="144" spans="1:45" s="192" customFormat="1">
      <c r="A144" s="351"/>
      <c r="B144" s="625"/>
      <c r="C144" s="625"/>
      <c r="D144" s="626"/>
      <c r="E144" s="626"/>
      <c r="F144" s="351"/>
      <c r="G144" s="351"/>
      <c r="H144" s="626"/>
      <c r="I144" s="626"/>
      <c r="J144" s="626"/>
      <c r="K144" s="626"/>
      <c r="L144" s="626"/>
      <c r="M144" s="626"/>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c r="AJ144" s="194"/>
      <c r="AK144" s="194"/>
      <c r="AL144" s="194"/>
      <c r="AM144" s="194"/>
      <c r="AN144" s="194"/>
      <c r="AO144" s="194"/>
      <c r="AP144" s="194"/>
      <c r="AQ144" s="194"/>
      <c r="AR144" s="194"/>
      <c r="AS144" s="46"/>
    </row>
    <row r="145" spans="1:45" s="192" customFormat="1">
      <c r="A145" s="351"/>
      <c r="B145" s="625"/>
      <c r="C145" s="625"/>
      <c r="D145" s="626"/>
      <c r="E145" s="626"/>
      <c r="F145" s="351"/>
      <c r="G145" s="351"/>
      <c r="H145" s="626"/>
      <c r="I145" s="626"/>
      <c r="J145" s="626"/>
      <c r="K145" s="626"/>
      <c r="L145" s="626"/>
      <c r="M145" s="626"/>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c r="AJ145" s="194"/>
      <c r="AK145" s="194"/>
      <c r="AL145" s="194"/>
      <c r="AM145" s="194"/>
      <c r="AN145" s="194"/>
      <c r="AO145" s="194"/>
      <c r="AP145" s="194"/>
      <c r="AQ145" s="194"/>
      <c r="AR145" s="194"/>
      <c r="AS145" s="46"/>
    </row>
    <row r="146" spans="1:45" s="192" customFormat="1">
      <c r="A146" s="351"/>
      <c r="B146" s="625"/>
      <c r="C146" s="625"/>
      <c r="D146" s="626"/>
      <c r="E146" s="626"/>
      <c r="F146" s="351"/>
      <c r="G146" s="351"/>
      <c r="H146" s="626"/>
      <c r="I146" s="626"/>
      <c r="J146" s="626"/>
      <c r="K146" s="626"/>
      <c r="L146" s="626"/>
      <c r="M146" s="626"/>
      <c r="N146" s="194"/>
      <c r="O146" s="194"/>
      <c r="P146" s="194"/>
      <c r="Q146" s="194"/>
      <c r="R146" s="194"/>
      <c r="S146" s="194"/>
      <c r="T146" s="194"/>
      <c r="U146" s="194"/>
      <c r="V146" s="194"/>
      <c r="W146" s="194"/>
      <c r="X146" s="194"/>
      <c r="Y146" s="194"/>
      <c r="Z146" s="194"/>
      <c r="AA146" s="194"/>
      <c r="AB146" s="194"/>
      <c r="AC146" s="194"/>
      <c r="AD146" s="194"/>
      <c r="AE146" s="194"/>
      <c r="AF146" s="194"/>
      <c r="AG146" s="194"/>
      <c r="AH146" s="194"/>
      <c r="AI146" s="194"/>
      <c r="AJ146" s="194"/>
      <c r="AK146" s="194"/>
      <c r="AL146" s="194"/>
      <c r="AM146" s="194"/>
      <c r="AN146" s="194"/>
      <c r="AO146" s="194"/>
      <c r="AP146" s="194"/>
      <c r="AQ146" s="194"/>
      <c r="AR146" s="194"/>
      <c r="AS146" s="46"/>
    </row>
    <row r="147" spans="1:45" s="192" customFormat="1">
      <c r="A147" s="351"/>
      <c r="B147" s="625"/>
      <c r="C147" s="625"/>
      <c r="D147" s="626"/>
      <c r="E147" s="626"/>
      <c r="F147" s="351"/>
      <c r="G147" s="351"/>
      <c r="H147" s="626"/>
      <c r="I147" s="626"/>
      <c r="J147" s="626"/>
      <c r="K147" s="626"/>
      <c r="L147" s="626"/>
      <c r="M147" s="626"/>
      <c r="N147" s="194"/>
      <c r="O147" s="194"/>
      <c r="P147" s="194"/>
      <c r="Q147" s="194"/>
      <c r="R147" s="194"/>
      <c r="S147" s="194"/>
      <c r="T147" s="194"/>
      <c r="U147" s="194"/>
      <c r="V147" s="194"/>
      <c r="W147" s="194"/>
      <c r="X147" s="194"/>
      <c r="Y147" s="194"/>
      <c r="Z147" s="194"/>
      <c r="AA147" s="194"/>
      <c r="AB147" s="194"/>
      <c r="AC147" s="194"/>
      <c r="AD147" s="194"/>
      <c r="AE147" s="194"/>
      <c r="AF147" s="194"/>
      <c r="AG147" s="194"/>
      <c r="AH147" s="194"/>
      <c r="AI147" s="194"/>
      <c r="AJ147" s="194"/>
      <c r="AK147" s="194"/>
      <c r="AL147" s="194"/>
      <c r="AM147" s="194"/>
      <c r="AN147" s="194"/>
      <c r="AO147" s="194"/>
      <c r="AP147" s="194"/>
      <c r="AQ147" s="194"/>
      <c r="AR147" s="194"/>
      <c r="AS147" s="46"/>
    </row>
    <row r="148" spans="1:45" s="192" customFormat="1">
      <c r="A148" s="351"/>
      <c r="B148" s="625"/>
      <c r="C148" s="625"/>
      <c r="D148" s="626"/>
      <c r="E148" s="626"/>
      <c r="F148" s="351"/>
      <c r="G148" s="351"/>
      <c r="H148" s="626"/>
      <c r="I148" s="626"/>
      <c r="J148" s="626"/>
      <c r="K148" s="626"/>
      <c r="L148" s="626"/>
      <c r="M148" s="626"/>
      <c r="N148" s="194"/>
      <c r="O148" s="194"/>
      <c r="P148" s="194"/>
      <c r="Q148" s="194"/>
      <c r="R148" s="194"/>
      <c r="S148" s="194"/>
      <c r="T148" s="194"/>
      <c r="U148" s="194"/>
      <c r="V148" s="194"/>
      <c r="W148" s="194"/>
      <c r="X148" s="194"/>
      <c r="Y148" s="194"/>
      <c r="Z148" s="194"/>
      <c r="AA148" s="194"/>
      <c r="AB148" s="194"/>
      <c r="AC148" s="194"/>
      <c r="AD148" s="194"/>
      <c r="AE148" s="194"/>
      <c r="AF148" s="194"/>
      <c r="AG148" s="194"/>
      <c r="AH148" s="194"/>
      <c r="AI148" s="194"/>
      <c r="AJ148" s="194"/>
      <c r="AK148" s="194"/>
      <c r="AL148" s="194"/>
      <c r="AM148" s="194"/>
      <c r="AN148" s="194"/>
      <c r="AO148" s="194"/>
      <c r="AP148" s="194"/>
      <c r="AQ148" s="194"/>
      <c r="AR148" s="194"/>
      <c r="AS148" s="46"/>
    </row>
    <row r="149" spans="1:45" s="192" customFormat="1">
      <c r="A149" s="351"/>
      <c r="B149" s="625"/>
      <c r="C149" s="625"/>
      <c r="D149" s="626"/>
      <c r="E149" s="626"/>
      <c r="F149" s="351"/>
      <c r="G149" s="351"/>
      <c r="H149" s="626"/>
      <c r="I149" s="626"/>
      <c r="J149" s="626"/>
      <c r="K149" s="626"/>
      <c r="L149" s="626"/>
      <c r="M149" s="626"/>
      <c r="N149" s="194"/>
      <c r="O149" s="194"/>
      <c r="P149" s="194"/>
      <c r="Q149" s="194"/>
      <c r="R149" s="194"/>
      <c r="S149" s="194"/>
      <c r="T149" s="194"/>
      <c r="U149" s="194"/>
      <c r="V149" s="194"/>
      <c r="W149" s="194"/>
      <c r="X149" s="194"/>
      <c r="Y149" s="194"/>
      <c r="Z149" s="194"/>
      <c r="AA149" s="194"/>
      <c r="AB149" s="194"/>
      <c r="AC149" s="194"/>
      <c r="AD149" s="194"/>
      <c r="AE149" s="194"/>
      <c r="AF149" s="194"/>
      <c r="AG149" s="194"/>
      <c r="AH149" s="194"/>
      <c r="AI149" s="194"/>
      <c r="AJ149" s="194"/>
      <c r="AK149" s="194"/>
      <c r="AL149" s="194"/>
      <c r="AM149" s="194"/>
      <c r="AN149" s="194"/>
      <c r="AO149" s="194"/>
      <c r="AP149" s="194"/>
      <c r="AQ149" s="194"/>
      <c r="AR149" s="194"/>
      <c r="AS149" s="46"/>
    </row>
    <row r="150" spans="1:45" s="192" customFormat="1">
      <c r="A150" s="351"/>
      <c r="B150" s="625"/>
      <c r="C150" s="625"/>
      <c r="D150" s="626"/>
      <c r="E150" s="626"/>
      <c r="F150" s="351"/>
      <c r="G150" s="351"/>
      <c r="H150" s="626"/>
      <c r="I150" s="626"/>
      <c r="J150" s="626"/>
      <c r="K150" s="626"/>
      <c r="L150" s="626"/>
      <c r="M150" s="626"/>
      <c r="N150" s="194"/>
      <c r="O150" s="194"/>
      <c r="P150" s="194"/>
      <c r="Q150" s="194"/>
      <c r="R150" s="194"/>
      <c r="S150" s="194"/>
      <c r="T150" s="194"/>
      <c r="U150" s="194"/>
      <c r="V150" s="194"/>
      <c r="W150" s="194"/>
      <c r="X150" s="194"/>
      <c r="Y150" s="194"/>
      <c r="Z150" s="194"/>
      <c r="AA150" s="194"/>
      <c r="AB150" s="194"/>
      <c r="AC150" s="194"/>
      <c r="AD150" s="194"/>
      <c r="AE150" s="194"/>
      <c r="AF150" s="194"/>
      <c r="AG150" s="194"/>
      <c r="AH150" s="194"/>
      <c r="AI150" s="194"/>
      <c r="AJ150" s="194"/>
      <c r="AK150" s="194"/>
      <c r="AL150" s="194"/>
      <c r="AM150" s="194"/>
      <c r="AN150" s="194"/>
      <c r="AO150" s="194"/>
      <c r="AP150" s="194"/>
      <c r="AQ150" s="194"/>
      <c r="AR150" s="194"/>
      <c r="AS150" s="46"/>
    </row>
    <row r="151" spans="1:45" s="192" customFormat="1">
      <c r="A151" s="351"/>
      <c r="B151" s="625"/>
      <c r="C151" s="625"/>
      <c r="D151" s="626"/>
      <c r="E151" s="626"/>
      <c r="F151" s="351"/>
      <c r="G151" s="351"/>
      <c r="H151" s="626"/>
      <c r="I151" s="626"/>
      <c r="J151" s="626"/>
      <c r="K151" s="626"/>
      <c r="L151" s="626"/>
      <c r="M151" s="626"/>
      <c r="N151" s="194"/>
      <c r="O151" s="194"/>
      <c r="P151" s="194"/>
      <c r="Q151" s="194"/>
      <c r="R151" s="194"/>
      <c r="S151" s="194"/>
      <c r="T151" s="194"/>
      <c r="U151" s="194"/>
      <c r="V151" s="194"/>
      <c r="W151" s="194"/>
      <c r="X151" s="194"/>
      <c r="Y151" s="194"/>
      <c r="Z151" s="194"/>
      <c r="AA151" s="194"/>
      <c r="AB151" s="194"/>
      <c r="AC151" s="194"/>
      <c r="AD151" s="194"/>
      <c r="AE151" s="194"/>
      <c r="AF151" s="194"/>
      <c r="AG151" s="194"/>
      <c r="AH151" s="194"/>
      <c r="AI151" s="194"/>
      <c r="AJ151" s="194"/>
      <c r="AK151" s="194"/>
      <c r="AL151" s="194"/>
      <c r="AM151" s="194"/>
      <c r="AN151" s="194"/>
      <c r="AO151" s="194"/>
      <c r="AP151" s="194"/>
      <c r="AQ151" s="194"/>
      <c r="AR151" s="194"/>
      <c r="AS151" s="46"/>
    </row>
    <row r="152" spans="1:45" s="192" customFormat="1">
      <c r="A152" s="351"/>
      <c r="B152" s="625"/>
      <c r="C152" s="625"/>
      <c r="D152" s="626"/>
      <c r="E152" s="626"/>
      <c r="F152" s="351"/>
      <c r="G152" s="351"/>
      <c r="H152" s="626"/>
      <c r="I152" s="626"/>
      <c r="J152" s="626"/>
      <c r="K152" s="626"/>
      <c r="L152" s="626"/>
      <c r="M152" s="626"/>
      <c r="N152" s="194"/>
      <c r="O152" s="194"/>
      <c r="P152" s="194"/>
      <c r="Q152" s="194"/>
      <c r="R152" s="194"/>
      <c r="S152" s="194"/>
      <c r="T152" s="194"/>
      <c r="U152" s="194"/>
      <c r="V152" s="194"/>
      <c r="W152" s="194"/>
      <c r="X152" s="194"/>
      <c r="Y152" s="194"/>
      <c r="Z152" s="194"/>
      <c r="AA152" s="194"/>
      <c r="AB152" s="194"/>
      <c r="AC152" s="194"/>
      <c r="AD152" s="194"/>
      <c r="AE152" s="194"/>
      <c r="AF152" s="194"/>
      <c r="AG152" s="194"/>
      <c r="AH152" s="194"/>
      <c r="AI152" s="194"/>
      <c r="AJ152" s="194"/>
      <c r="AK152" s="194"/>
      <c r="AL152" s="194"/>
      <c r="AM152" s="194"/>
      <c r="AN152" s="194"/>
      <c r="AO152" s="194"/>
      <c r="AP152" s="194"/>
      <c r="AQ152" s="194"/>
      <c r="AR152" s="194"/>
      <c r="AS152" s="46"/>
    </row>
    <row r="153" spans="1:45" s="192" customFormat="1">
      <c r="A153" s="351"/>
      <c r="B153" s="625"/>
      <c r="C153" s="625"/>
      <c r="D153" s="626"/>
      <c r="E153" s="626"/>
      <c r="F153" s="351"/>
      <c r="G153" s="351"/>
      <c r="H153" s="626"/>
      <c r="I153" s="626"/>
      <c r="J153" s="626"/>
      <c r="K153" s="626"/>
      <c r="L153" s="626"/>
      <c r="M153" s="626"/>
      <c r="N153" s="194"/>
      <c r="O153" s="194"/>
      <c r="P153" s="194"/>
      <c r="Q153" s="194"/>
      <c r="R153" s="194"/>
      <c r="S153" s="194"/>
      <c r="T153" s="194"/>
      <c r="U153" s="194"/>
      <c r="V153" s="194"/>
      <c r="W153" s="194"/>
      <c r="X153" s="194"/>
      <c r="Y153" s="194"/>
      <c r="Z153" s="194"/>
      <c r="AA153" s="194"/>
      <c r="AB153" s="194"/>
      <c r="AC153" s="194"/>
      <c r="AD153" s="194"/>
      <c r="AE153" s="194"/>
      <c r="AF153" s="194"/>
      <c r="AG153" s="194"/>
      <c r="AH153" s="194"/>
      <c r="AI153" s="194"/>
      <c r="AJ153" s="194"/>
      <c r="AK153" s="194"/>
      <c r="AL153" s="194"/>
      <c r="AM153" s="194"/>
      <c r="AN153" s="194"/>
      <c r="AO153" s="194"/>
      <c r="AP153" s="194"/>
      <c r="AQ153" s="194"/>
      <c r="AR153" s="194"/>
      <c r="AS153" s="46"/>
    </row>
    <row r="154" spans="1:45" s="192" customFormat="1">
      <c r="A154" s="351"/>
      <c r="B154" s="625"/>
      <c r="C154" s="625"/>
      <c r="D154" s="626"/>
      <c r="E154" s="626"/>
      <c r="F154" s="351"/>
      <c r="G154" s="351"/>
      <c r="H154" s="626"/>
      <c r="I154" s="626"/>
      <c r="J154" s="626"/>
      <c r="K154" s="626"/>
      <c r="L154" s="626"/>
      <c r="M154" s="626"/>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c r="AJ154" s="194"/>
      <c r="AK154" s="194"/>
      <c r="AL154" s="194"/>
      <c r="AM154" s="194"/>
      <c r="AN154" s="194"/>
      <c r="AO154" s="194"/>
      <c r="AP154" s="194"/>
      <c r="AQ154" s="194"/>
      <c r="AR154" s="194"/>
      <c r="AS154" s="46"/>
    </row>
    <row r="155" spans="1:45" s="192" customFormat="1">
      <c r="A155" s="351"/>
      <c r="B155" s="625"/>
      <c r="C155" s="625"/>
      <c r="D155" s="626"/>
      <c r="E155" s="626"/>
      <c r="F155" s="351"/>
      <c r="G155" s="351"/>
      <c r="H155" s="626"/>
      <c r="I155" s="626"/>
      <c r="J155" s="626"/>
      <c r="K155" s="626"/>
      <c r="L155" s="626"/>
      <c r="M155" s="626"/>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c r="AJ155" s="194"/>
      <c r="AK155" s="194"/>
      <c r="AL155" s="194"/>
      <c r="AM155" s="194"/>
      <c r="AN155" s="194"/>
      <c r="AO155" s="194"/>
      <c r="AP155" s="194"/>
      <c r="AQ155" s="194"/>
      <c r="AR155" s="194"/>
      <c r="AS155" s="46"/>
    </row>
    <row r="156" spans="1:45" s="192" customFormat="1">
      <c r="A156" s="351"/>
      <c r="B156" s="625"/>
      <c r="C156" s="625"/>
      <c r="D156" s="626"/>
      <c r="E156" s="626"/>
      <c r="F156" s="351"/>
      <c r="G156" s="351"/>
      <c r="H156" s="626"/>
      <c r="I156" s="626"/>
      <c r="J156" s="626"/>
      <c r="K156" s="626"/>
      <c r="L156" s="626"/>
      <c r="M156" s="626"/>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94"/>
      <c r="AR156" s="194"/>
      <c r="AS156" s="46"/>
    </row>
    <row r="157" spans="1:45" s="192" customFormat="1">
      <c r="A157" s="351"/>
      <c r="B157" s="625"/>
      <c r="C157" s="625"/>
      <c r="D157" s="626"/>
      <c r="E157" s="626"/>
      <c r="F157" s="351"/>
      <c r="G157" s="351"/>
      <c r="H157" s="626"/>
      <c r="I157" s="626"/>
      <c r="J157" s="626"/>
      <c r="K157" s="626"/>
      <c r="L157" s="626"/>
      <c r="M157" s="626"/>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94"/>
      <c r="AR157" s="194"/>
      <c r="AS157" s="46"/>
    </row>
    <row r="158" spans="1:45" s="192" customFormat="1">
      <c r="A158" s="351"/>
      <c r="B158" s="625"/>
      <c r="C158" s="625"/>
      <c r="D158" s="626"/>
      <c r="E158" s="626"/>
      <c r="F158" s="351"/>
      <c r="G158" s="351"/>
      <c r="H158" s="626"/>
      <c r="I158" s="626"/>
      <c r="J158" s="626"/>
      <c r="K158" s="626"/>
      <c r="L158" s="626"/>
      <c r="M158" s="626"/>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94"/>
      <c r="AR158" s="194"/>
      <c r="AS158" s="46"/>
    </row>
    <row r="159" spans="1:45" s="192" customFormat="1">
      <c r="A159" s="351"/>
      <c r="B159" s="625"/>
      <c r="C159" s="625"/>
      <c r="D159" s="626"/>
      <c r="E159" s="626"/>
      <c r="F159" s="351"/>
      <c r="G159" s="351"/>
      <c r="H159" s="626"/>
      <c r="I159" s="626"/>
      <c r="J159" s="626"/>
      <c r="K159" s="626"/>
      <c r="L159" s="626"/>
      <c r="M159" s="626"/>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94"/>
      <c r="AR159" s="194"/>
      <c r="AS159" s="46"/>
    </row>
    <row r="160" spans="1:45" s="192" customFormat="1">
      <c r="A160" s="351"/>
      <c r="B160" s="625"/>
      <c r="C160" s="625"/>
      <c r="D160" s="626"/>
      <c r="E160" s="626"/>
      <c r="F160" s="351"/>
      <c r="G160" s="351"/>
      <c r="H160" s="626"/>
      <c r="I160" s="626"/>
      <c r="J160" s="626"/>
      <c r="K160" s="626"/>
      <c r="L160" s="626"/>
      <c r="M160" s="626"/>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c r="AJ160" s="194"/>
      <c r="AK160" s="194"/>
      <c r="AL160" s="194"/>
      <c r="AM160" s="194"/>
      <c r="AN160" s="194"/>
      <c r="AO160" s="194"/>
      <c r="AP160" s="194"/>
      <c r="AQ160" s="194"/>
      <c r="AR160" s="194"/>
      <c r="AS160" s="46"/>
    </row>
    <row r="161" spans="1:45" s="192" customFormat="1">
      <c r="A161" s="351"/>
      <c r="B161" s="625"/>
      <c r="C161" s="625"/>
      <c r="D161" s="626"/>
      <c r="E161" s="626"/>
      <c r="F161" s="351"/>
      <c r="G161" s="351"/>
      <c r="H161" s="626"/>
      <c r="I161" s="626"/>
      <c r="J161" s="626"/>
      <c r="K161" s="626"/>
      <c r="L161" s="626"/>
      <c r="M161" s="626"/>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c r="AJ161" s="194"/>
      <c r="AK161" s="194"/>
      <c r="AL161" s="194"/>
      <c r="AM161" s="194"/>
      <c r="AN161" s="194"/>
      <c r="AO161" s="194"/>
      <c r="AP161" s="194"/>
      <c r="AQ161" s="194"/>
      <c r="AR161" s="194"/>
      <c r="AS161" s="46"/>
    </row>
    <row r="162" spans="1:45" s="192" customFormat="1">
      <c r="A162" s="351"/>
      <c r="B162" s="625"/>
      <c r="C162" s="625"/>
      <c r="D162" s="626"/>
      <c r="E162" s="626"/>
      <c r="F162" s="351"/>
      <c r="G162" s="351"/>
      <c r="H162" s="626"/>
      <c r="I162" s="626"/>
      <c r="J162" s="626"/>
      <c r="K162" s="626"/>
      <c r="L162" s="626"/>
      <c r="M162" s="626"/>
      <c r="N162" s="194"/>
      <c r="O162" s="194"/>
      <c r="P162" s="194"/>
      <c r="Q162" s="194"/>
      <c r="R162" s="194"/>
      <c r="S162" s="194"/>
      <c r="T162" s="194"/>
      <c r="U162" s="194"/>
      <c r="V162" s="194"/>
      <c r="W162" s="194"/>
      <c r="X162" s="194"/>
      <c r="Y162" s="194"/>
      <c r="Z162" s="194"/>
      <c r="AA162" s="194"/>
      <c r="AB162" s="194"/>
      <c r="AC162" s="194"/>
      <c r="AD162" s="194"/>
      <c r="AE162" s="194"/>
      <c r="AF162" s="194"/>
      <c r="AG162" s="194"/>
      <c r="AH162" s="194"/>
      <c r="AI162" s="194"/>
      <c r="AJ162" s="194"/>
      <c r="AK162" s="194"/>
      <c r="AL162" s="194"/>
      <c r="AM162" s="194"/>
      <c r="AN162" s="194"/>
      <c r="AO162" s="194"/>
      <c r="AP162" s="194"/>
      <c r="AQ162" s="194"/>
      <c r="AR162" s="194"/>
      <c r="AS162" s="46"/>
    </row>
    <row r="163" spans="1:45" s="192" customFormat="1">
      <c r="A163" s="351"/>
      <c r="B163" s="625"/>
      <c r="C163" s="625"/>
      <c r="D163" s="626"/>
      <c r="E163" s="626"/>
      <c r="F163" s="351"/>
      <c r="G163" s="351"/>
      <c r="H163" s="626"/>
      <c r="I163" s="626"/>
      <c r="J163" s="626"/>
      <c r="K163" s="626"/>
      <c r="L163" s="626"/>
      <c r="M163" s="626"/>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c r="AJ163" s="194"/>
      <c r="AK163" s="194"/>
      <c r="AL163" s="194"/>
      <c r="AM163" s="194"/>
      <c r="AN163" s="194"/>
      <c r="AO163" s="194"/>
      <c r="AP163" s="194"/>
      <c r="AQ163" s="194"/>
      <c r="AR163" s="194"/>
      <c r="AS163" s="46"/>
    </row>
    <row r="164" spans="1:45" s="192" customFormat="1">
      <c r="A164" s="351"/>
      <c r="B164" s="625"/>
      <c r="C164" s="625"/>
      <c r="D164" s="626"/>
      <c r="E164" s="626"/>
      <c r="F164" s="351"/>
      <c r="G164" s="351"/>
      <c r="H164" s="626"/>
      <c r="I164" s="626"/>
      <c r="J164" s="626"/>
      <c r="K164" s="626"/>
      <c r="L164" s="626"/>
      <c r="M164" s="626"/>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46"/>
    </row>
    <row r="165" spans="1:45" s="192" customFormat="1">
      <c r="A165" s="351"/>
      <c r="B165" s="625"/>
      <c r="C165" s="625"/>
      <c r="D165" s="626"/>
      <c r="E165" s="626"/>
      <c r="F165" s="351"/>
      <c r="G165" s="351"/>
      <c r="H165" s="626"/>
      <c r="I165" s="626"/>
      <c r="J165" s="626"/>
      <c r="K165" s="626"/>
      <c r="L165" s="626"/>
      <c r="M165" s="626"/>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46"/>
    </row>
    <row r="166" spans="1:45" s="192" customFormat="1">
      <c r="A166" s="351"/>
      <c r="B166" s="625"/>
      <c r="C166" s="625"/>
      <c r="D166" s="626"/>
      <c r="E166" s="626"/>
      <c r="F166" s="351"/>
      <c r="G166" s="351"/>
      <c r="H166" s="626"/>
      <c r="I166" s="626"/>
      <c r="J166" s="626"/>
      <c r="K166" s="626"/>
      <c r="L166" s="626"/>
      <c r="M166" s="626"/>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c r="AJ166" s="194"/>
      <c r="AK166" s="194"/>
      <c r="AL166" s="194"/>
      <c r="AM166" s="194"/>
      <c r="AN166" s="194"/>
      <c r="AO166" s="194"/>
      <c r="AP166" s="194"/>
      <c r="AQ166" s="194"/>
      <c r="AR166" s="194"/>
      <c r="AS166" s="46"/>
    </row>
    <row r="167" spans="1:45" s="192" customFormat="1">
      <c r="A167" s="351"/>
      <c r="B167" s="625"/>
      <c r="C167" s="625"/>
      <c r="D167" s="626"/>
      <c r="E167" s="626"/>
      <c r="F167" s="351"/>
      <c r="G167" s="351"/>
      <c r="H167" s="626"/>
      <c r="I167" s="626"/>
      <c r="J167" s="626"/>
      <c r="K167" s="626"/>
      <c r="L167" s="626"/>
      <c r="M167" s="626"/>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46"/>
    </row>
    <row r="168" spans="1:45" s="192" customFormat="1">
      <c r="A168" s="351"/>
      <c r="B168" s="625"/>
      <c r="C168" s="625"/>
      <c r="D168" s="626"/>
      <c r="E168" s="626"/>
      <c r="F168" s="351"/>
      <c r="G168" s="351"/>
      <c r="H168" s="626"/>
      <c r="I168" s="626"/>
      <c r="J168" s="626"/>
      <c r="K168" s="626"/>
      <c r="L168" s="626"/>
      <c r="M168" s="626"/>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c r="AJ168" s="194"/>
      <c r="AK168" s="194"/>
      <c r="AL168" s="194"/>
      <c r="AM168" s="194"/>
      <c r="AN168" s="194"/>
      <c r="AO168" s="194"/>
      <c r="AP168" s="194"/>
      <c r="AQ168" s="194"/>
      <c r="AR168" s="194"/>
      <c r="AS168" s="46"/>
    </row>
    <row r="169" spans="1:45" s="192" customFormat="1">
      <c r="A169" s="351"/>
      <c r="B169" s="625"/>
      <c r="C169" s="625"/>
      <c r="D169" s="626"/>
      <c r="E169" s="626"/>
      <c r="F169" s="351"/>
      <c r="G169" s="351"/>
      <c r="H169" s="626"/>
      <c r="I169" s="626"/>
      <c r="J169" s="626"/>
      <c r="K169" s="626"/>
      <c r="L169" s="626"/>
      <c r="M169" s="626"/>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c r="AJ169" s="194"/>
      <c r="AK169" s="194"/>
      <c r="AL169" s="194"/>
      <c r="AM169" s="194"/>
      <c r="AN169" s="194"/>
      <c r="AO169" s="194"/>
      <c r="AP169" s="194"/>
      <c r="AQ169" s="194"/>
      <c r="AR169" s="194"/>
      <c r="AS169" s="46"/>
    </row>
    <row r="170" spans="1:45" s="192" customFormat="1">
      <c r="A170" s="351"/>
      <c r="B170" s="625"/>
      <c r="C170" s="625"/>
      <c r="D170" s="626"/>
      <c r="E170" s="626"/>
      <c r="F170" s="351"/>
      <c r="G170" s="351"/>
      <c r="H170" s="626"/>
      <c r="I170" s="626"/>
      <c r="J170" s="626"/>
      <c r="K170" s="626"/>
      <c r="L170" s="626"/>
      <c r="M170" s="626"/>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c r="AJ170" s="194"/>
      <c r="AK170" s="194"/>
      <c r="AL170" s="194"/>
      <c r="AM170" s="194"/>
      <c r="AN170" s="194"/>
      <c r="AO170" s="194"/>
      <c r="AP170" s="194"/>
      <c r="AQ170" s="194"/>
      <c r="AR170" s="194"/>
      <c r="AS170" s="46"/>
    </row>
    <row r="171" spans="1:45" s="192" customFormat="1">
      <c r="A171" s="351"/>
      <c r="B171" s="625"/>
      <c r="C171" s="625"/>
      <c r="D171" s="626"/>
      <c r="E171" s="626"/>
      <c r="F171" s="351"/>
      <c r="G171" s="351"/>
      <c r="H171" s="626"/>
      <c r="I171" s="626"/>
      <c r="J171" s="626"/>
      <c r="K171" s="626"/>
      <c r="L171" s="626"/>
      <c r="M171" s="626"/>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c r="AQ171" s="194"/>
      <c r="AR171" s="194"/>
      <c r="AS171" s="46"/>
    </row>
    <row r="172" spans="1:45" s="192" customFormat="1">
      <c r="A172" s="351"/>
      <c r="B172" s="625"/>
      <c r="C172" s="625"/>
      <c r="D172" s="626"/>
      <c r="E172" s="626"/>
      <c r="F172" s="351"/>
      <c r="G172" s="351"/>
      <c r="H172" s="626"/>
      <c r="I172" s="626"/>
      <c r="J172" s="626"/>
      <c r="K172" s="626"/>
      <c r="L172" s="626"/>
      <c r="M172" s="626"/>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c r="AK172" s="194"/>
      <c r="AL172" s="194"/>
      <c r="AM172" s="194"/>
      <c r="AN172" s="194"/>
      <c r="AO172" s="194"/>
      <c r="AP172" s="194"/>
      <c r="AQ172" s="194"/>
      <c r="AR172" s="194"/>
      <c r="AS172" s="46"/>
    </row>
    <row r="173" spans="1:45" s="192" customFormat="1">
      <c r="A173" s="351"/>
      <c r="B173" s="625"/>
      <c r="C173" s="625"/>
      <c r="D173" s="626"/>
      <c r="E173" s="626"/>
      <c r="F173" s="351"/>
      <c r="G173" s="351"/>
      <c r="H173" s="626"/>
      <c r="I173" s="626"/>
      <c r="J173" s="626"/>
      <c r="K173" s="626"/>
      <c r="L173" s="626"/>
      <c r="M173" s="626"/>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c r="AL173" s="194"/>
      <c r="AM173" s="194"/>
      <c r="AN173" s="194"/>
      <c r="AO173" s="194"/>
      <c r="AP173" s="194"/>
      <c r="AQ173" s="194"/>
      <c r="AR173" s="194"/>
      <c r="AS173" s="46"/>
    </row>
    <row r="174" spans="1:45" s="192" customFormat="1">
      <c r="A174" s="351"/>
      <c r="B174" s="625"/>
      <c r="C174" s="625"/>
      <c r="D174" s="626"/>
      <c r="E174" s="626"/>
      <c r="F174" s="351"/>
      <c r="G174" s="351"/>
      <c r="H174" s="626"/>
      <c r="I174" s="626"/>
      <c r="J174" s="626"/>
      <c r="K174" s="626"/>
      <c r="L174" s="626"/>
      <c r="M174" s="626"/>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c r="AL174" s="194"/>
      <c r="AM174" s="194"/>
      <c r="AN174" s="194"/>
      <c r="AO174" s="194"/>
      <c r="AP174" s="194"/>
      <c r="AQ174" s="194"/>
      <c r="AR174" s="194"/>
      <c r="AS174" s="46"/>
    </row>
    <row r="175" spans="1:45" s="192" customFormat="1">
      <c r="A175" s="351"/>
      <c r="B175" s="625"/>
      <c r="C175" s="625"/>
      <c r="D175" s="626"/>
      <c r="E175" s="626"/>
      <c r="F175" s="351"/>
      <c r="G175" s="351"/>
      <c r="H175" s="626"/>
      <c r="I175" s="626"/>
      <c r="J175" s="626"/>
      <c r="K175" s="626"/>
      <c r="L175" s="626"/>
      <c r="M175" s="626"/>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c r="AL175" s="194"/>
      <c r="AM175" s="194"/>
      <c r="AN175" s="194"/>
      <c r="AO175" s="194"/>
      <c r="AP175" s="194"/>
      <c r="AQ175" s="194"/>
      <c r="AR175" s="194"/>
      <c r="AS175" s="46"/>
    </row>
    <row r="176" spans="1:45" s="192" customFormat="1">
      <c r="A176" s="351"/>
      <c r="B176" s="625"/>
      <c r="C176" s="625"/>
      <c r="D176" s="626"/>
      <c r="E176" s="626"/>
      <c r="F176" s="351"/>
      <c r="G176" s="351"/>
      <c r="H176" s="626"/>
      <c r="I176" s="626"/>
      <c r="J176" s="626"/>
      <c r="K176" s="626"/>
      <c r="L176" s="626"/>
      <c r="M176" s="626"/>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c r="AL176" s="194"/>
      <c r="AM176" s="194"/>
      <c r="AN176" s="194"/>
      <c r="AO176" s="194"/>
      <c r="AP176" s="194"/>
      <c r="AQ176" s="194"/>
      <c r="AR176" s="194"/>
      <c r="AS176" s="46"/>
    </row>
    <row r="177" spans="1:45" s="192" customFormat="1">
      <c r="A177" s="351"/>
      <c r="B177" s="625"/>
      <c r="C177" s="625"/>
      <c r="D177" s="626"/>
      <c r="E177" s="626"/>
      <c r="F177" s="351"/>
      <c r="G177" s="351"/>
      <c r="H177" s="626"/>
      <c r="I177" s="626"/>
      <c r="J177" s="626"/>
      <c r="K177" s="626"/>
      <c r="L177" s="626"/>
      <c r="M177" s="626"/>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c r="AK177" s="194"/>
      <c r="AL177" s="194"/>
      <c r="AM177" s="194"/>
      <c r="AN177" s="194"/>
      <c r="AO177" s="194"/>
      <c r="AP177" s="194"/>
      <c r="AQ177" s="194"/>
      <c r="AR177" s="194"/>
      <c r="AS177" s="46"/>
    </row>
    <row r="178" spans="1:45" s="192" customFormat="1">
      <c r="A178" s="351"/>
      <c r="B178" s="625"/>
      <c r="C178" s="625"/>
      <c r="D178" s="626"/>
      <c r="E178" s="626"/>
      <c r="F178" s="351"/>
      <c r="G178" s="351"/>
      <c r="H178" s="626"/>
      <c r="I178" s="626"/>
      <c r="J178" s="626"/>
      <c r="K178" s="626"/>
      <c r="L178" s="626"/>
      <c r="M178" s="626"/>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c r="AL178" s="194"/>
      <c r="AM178" s="194"/>
      <c r="AN178" s="194"/>
      <c r="AO178" s="194"/>
      <c r="AP178" s="194"/>
      <c r="AQ178" s="194"/>
      <c r="AR178" s="194"/>
      <c r="AS178" s="46"/>
    </row>
    <row r="179" spans="1:45" s="192" customFormat="1">
      <c r="A179" s="351"/>
      <c r="B179" s="625"/>
      <c r="C179" s="625"/>
      <c r="D179" s="626"/>
      <c r="E179" s="626"/>
      <c r="F179" s="351"/>
      <c r="G179" s="351"/>
      <c r="H179" s="626"/>
      <c r="I179" s="626"/>
      <c r="J179" s="626"/>
      <c r="K179" s="626"/>
      <c r="L179" s="626"/>
      <c r="M179" s="626"/>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c r="AK179" s="194"/>
      <c r="AL179" s="194"/>
      <c r="AM179" s="194"/>
      <c r="AN179" s="194"/>
      <c r="AO179" s="194"/>
      <c r="AP179" s="194"/>
      <c r="AQ179" s="194"/>
      <c r="AR179" s="194"/>
      <c r="AS179" s="46"/>
    </row>
    <row r="180" spans="1:45" s="192" customFormat="1">
      <c r="A180" s="351"/>
      <c r="B180" s="625"/>
      <c r="C180" s="625"/>
      <c r="D180" s="626"/>
      <c r="E180" s="626"/>
      <c r="F180" s="351"/>
      <c r="G180" s="351"/>
      <c r="H180" s="626"/>
      <c r="I180" s="626"/>
      <c r="J180" s="626"/>
      <c r="K180" s="626"/>
      <c r="L180" s="626"/>
      <c r="M180" s="626"/>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c r="AL180" s="194"/>
      <c r="AM180" s="194"/>
      <c r="AN180" s="194"/>
      <c r="AO180" s="194"/>
      <c r="AP180" s="194"/>
      <c r="AQ180" s="194"/>
      <c r="AR180" s="194"/>
      <c r="AS180" s="46"/>
    </row>
    <row r="181" spans="1:45" s="192" customFormat="1">
      <c r="A181" s="351"/>
      <c r="B181" s="625"/>
      <c r="C181" s="625"/>
      <c r="D181" s="626"/>
      <c r="E181" s="626"/>
      <c r="F181" s="351"/>
      <c r="G181" s="351"/>
      <c r="H181" s="626"/>
      <c r="I181" s="626"/>
      <c r="J181" s="626"/>
      <c r="K181" s="626"/>
      <c r="L181" s="626"/>
      <c r="M181" s="626"/>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c r="AL181" s="194"/>
      <c r="AM181" s="194"/>
      <c r="AN181" s="194"/>
      <c r="AO181" s="194"/>
      <c r="AP181" s="194"/>
      <c r="AQ181" s="194"/>
      <c r="AR181" s="194"/>
      <c r="AS181" s="46"/>
    </row>
    <row r="182" spans="1:45" s="192" customFormat="1">
      <c r="A182" s="351"/>
      <c r="B182" s="625"/>
      <c r="C182" s="625"/>
      <c r="D182" s="626"/>
      <c r="E182" s="626"/>
      <c r="F182" s="351"/>
      <c r="G182" s="351"/>
      <c r="H182" s="626"/>
      <c r="I182" s="626"/>
      <c r="J182" s="626"/>
      <c r="K182" s="626"/>
      <c r="L182" s="626"/>
      <c r="M182" s="626"/>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46"/>
    </row>
    <row r="183" spans="1:45" s="192" customFormat="1">
      <c r="A183" s="351"/>
      <c r="B183" s="625"/>
      <c r="C183" s="625"/>
      <c r="D183" s="626"/>
      <c r="E183" s="626"/>
      <c r="F183" s="351"/>
      <c r="G183" s="351"/>
      <c r="H183" s="626"/>
      <c r="I183" s="626"/>
      <c r="J183" s="626"/>
      <c r="K183" s="626"/>
      <c r="L183" s="626"/>
      <c r="M183" s="626"/>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46"/>
    </row>
    <row r="184" spans="1:45" s="192" customFormat="1">
      <c r="A184" s="351"/>
      <c r="B184" s="625"/>
      <c r="C184" s="625"/>
      <c r="D184" s="626"/>
      <c r="E184" s="626"/>
      <c r="F184" s="351"/>
      <c r="G184" s="351"/>
      <c r="H184" s="626"/>
      <c r="I184" s="626"/>
      <c r="J184" s="626"/>
      <c r="K184" s="626"/>
      <c r="L184" s="626"/>
      <c r="M184" s="626"/>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46"/>
    </row>
    <row r="185" spans="1:45" s="192" customFormat="1">
      <c r="A185" s="351"/>
      <c r="B185" s="625"/>
      <c r="C185" s="625"/>
      <c r="D185" s="626"/>
      <c r="E185" s="626"/>
      <c r="F185" s="351"/>
      <c r="G185" s="351"/>
      <c r="H185" s="626"/>
      <c r="I185" s="626"/>
      <c r="J185" s="626"/>
      <c r="K185" s="626"/>
      <c r="L185" s="626"/>
      <c r="M185" s="626"/>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46"/>
    </row>
    <row r="186" spans="1:45" s="192" customFormat="1">
      <c r="A186" s="351"/>
      <c r="B186" s="625"/>
      <c r="C186" s="625"/>
      <c r="D186" s="626"/>
      <c r="E186" s="626"/>
      <c r="F186" s="351"/>
      <c r="G186" s="351"/>
      <c r="H186" s="626"/>
      <c r="I186" s="626"/>
      <c r="J186" s="626"/>
      <c r="K186" s="626"/>
      <c r="L186" s="626"/>
      <c r="M186" s="626"/>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46"/>
    </row>
    <row r="187" spans="1:45" s="192" customFormat="1">
      <c r="A187" s="351"/>
      <c r="B187" s="625"/>
      <c r="C187" s="625"/>
      <c r="D187" s="626"/>
      <c r="E187" s="626"/>
      <c r="F187" s="351"/>
      <c r="G187" s="351"/>
      <c r="H187" s="626"/>
      <c r="I187" s="626"/>
      <c r="J187" s="626"/>
      <c r="K187" s="626"/>
      <c r="L187" s="626"/>
      <c r="M187" s="626"/>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46"/>
    </row>
    <row r="188" spans="1:45" s="192" customFormat="1">
      <c r="A188" s="351"/>
      <c r="B188" s="625"/>
      <c r="C188" s="625"/>
      <c r="D188" s="626"/>
      <c r="E188" s="626"/>
      <c r="F188" s="351"/>
      <c r="G188" s="351"/>
      <c r="H188" s="626"/>
      <c r="I188" s="626"/>
      <c r="J188" s="626"/>
      <c r="K188" s="626"/>
      <c r="L188" s="626"/>
      <c r="M188" s="626"/>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46"/>
    </row>
    <row r="189" spans="1:45" s="192" customFormat="1">
      <c r="A189" s="351"/>
      <c r="B189" s="625"/>
      <c r="C189" s="625"/>
      <c r="D189" s="626"/>
      <c r="E189" s="626"/>
      <c r="F189" s="351"/>
      <c r="G189" s="351"/>
      <c r="H189" s="626"/>
      <c r="I189" s="626"/>
      <c r="J189" s="626"/>
      <c r="K189" s="626"/>
      <c r="L189" s="626"/>
      <c r="M189" s="626"/>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46"/>
    </row>
    <row r="190" spans="1:45" s="192" customFormat="1">
      <c r="A190" s="351"/>
      <c r="B190" s="625"/>
      <c r="C190" s="625"/>
      <c r="D190" s="626"/>
      <c r="E190" s="626"/>
      <c r="F190" s="351"/>
      <c r="G190" s="351"/>
      <c r="H190" s="626"/>
      <c r="I190" s="626"/>
      <c r="J190" s="626"/>
      <c r="K190" s="626"/>
      <c r="L190" s="626"/>
      <c r="M190" s="626"/>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46"/>
    </row>
    <row r="191" spans="1:45" s="192" customFormat="1">
      <c r="A191" s="351"/>
      <c r="B191" s="625"/>
      <c r="C191" s="625"/>
      <c r="D191" s="626"/>
      <c r="E191" s="626"/>
      <c r="F191" s="351"/>
      <c r="G191" s="351"/>
      <c r="H191" s="626"/>
      <c r="I191" s="626"/>
      <c r="J191" s="626"/>
      <c r="K191" s="626"/>
      <c r="L191" s="626"/>
      <c r="M191" s="626"/>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46"/>
    </row>
    <row r="192" spans="1:45" s="192" customFormat="1">
      <c r="A192" s="351"/>
      <c r="B192" s="625"/>
      <c r="C192" s="625"/>
      <c r="D192" s="626"/>
      <c r="E192" s="626"/>
      <c r="F192" s="351"/>
      <c r="G192" s="351"/>
      <c r="H192" s="626"/>
      <c r="I192" s="626"/>
      <c r="J192" s="626"/>
      <c r="K192" s="626"/>
      <c r="L192" s="626"/>
      <c r="M192" s="626"/>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c r="AJ192" s="194"/>
      <c r="AK192" s="194"/>
      <c r="AL192" s="194"/>
      <c r="AM192" s="194"/>
      <c r="AN192" s="194"/>
      <c r="AO192" s="194"/>
      <c r="AP192" s="194"/>
      <c r="AQ192" s="194"/>
      <c r="AR192" s="194"/>
      <c r="AS192" s="46"/>
    </row>
    <row r="193" spans="1:45" s="192" customFormat="1">
      <c r="A193" s="351"/>
      <c r="B193" s="625"/>
      <c r="C193" s="625"/>
      <c r="D193" s="626"/>
      <c r="E193" s="626"/>
      <c r="F193" s="351"/>
      <c r="G193" s="351"/>
      <c r="H193" s="626"/>
      <c r="I193" s="626"/>
      <c r="J193" s="626"/>
      <c r="K193" s="626"/>
      <c r="L193" s="626"/>
      <c r="M193" s="626"/>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c r="AJ193" s="194"/>
      <c r="AK193" s="194"/>
      <c r="AL193" s="194"/>
      <c r="AM193" s="194"/>
      <c r="AN193" s="194"/>
      <c r="AO193" s="194"/>
      <c r="AP193" s="194"/>
      <c r="AQ193" s="194"/>
      <c r="AR193" s="194"/>
      <c r="AS193" s="46"/>
    </row>
    <row r="194" spans="1:45" s="192" customFormat="1">
      <c r="A194" s="351"/>
      <c r="B194" s="625"/>
      <c r="C194" s="625"/>
      <c r="D194" s="626"/>
      <c r="E194" s="626"/>
      <c r="F194" s="351"/>
      <c r="G194" s="351"/>
      <c r="H194" s="626"/>
      <c r="I194" s="626"/>
      <c r="J194" s="626"/>
      <c r="K194" s="626"/>
      <c r="L194" s="626"/>
      <c r="M194" s="626"/>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46"/>
    </row>
    <row r="195" spans="1:45" s="192" customFormat="1">
      <c r="A195" s="351"/>
      <c r="B195" s="625"/>
      <c r="C195" s="625"/>
      <c r="D195" s="626"/>
      <c r="E195" s="626"/>
      <c r="F195" s="351"/>
      <c r="G195" s="351"/>
      <c r="H195" s="626"/>
      <c r="I195" s="626"/>
      <c r="J195" s="626"/>
      <c r="K195" s="626"/>
      <c r="L195" s="626"/>
      <c r="M195" s="626"/>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46"/>
    </row>
    <row r="196" spans="1:45" s="192" customFormat="1">
      <c r="A196" s="351"/>
      <c r="B196" s="625"/>
      <c r="C196" s="625"/>
      <c r="D196" s="626"/>
      <c r="E196" s="626"/>
      <c r="F196" s="351"/>
      <c r="G196" s="351"/>
      <c r="H196" s="626"/>
      <c r="I196" s="626"/>
      <c r="J196" s="626"/>
      <c r="K196" s="626"/>
      <c r="L196" s="626"/>
      <c r="M196" s="626"/>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46"/>
    </row>
    <row r="197" spans="1:45" s="192" customFormat="1">
      <c r="A197" s="351"/>
      <c r="B197" s="625"/>
      <c r="C197" s="625"/>
      <c r="D197" s="626"/>
      <c r="E197" s="626"/>
      <c r="F197" s="351"/>
      <c r="G197" s="351"/>
      <c r="H197" s="626"/>
      <c r="I197" s="626"/>
      <c r="J197" s="626"/>
      <c r="K197" s="626"/>
      <c r="L197" s="626"/>
      <c r="M197" s="626"/>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46"/>
    </row>
    <row r="198" spans="1:45" s="192" customFormat="1">
      <c r="A198" s="351"/>
      <c r="B198" s="625"/>
      <c r="C198" s="625"/>
      <c r="D198" s="626"/>
      <c r="E198" s="626"/>
      <c r="F198" s="351"/>
      <c r="G198" s="351"/>
      <c r="H198" s="626"/>
      <c r="I198" s="626"/>
      <c r="J198" s="626"/>
      <c r="K198" s="626"/>
      <c r="L198" s="626"/>
      <c r="M198" s="626"/>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46"/>
    </row>
    <row r="199" spans="1:45" s="192" customFormat="1">
      <c r="A199" s="351"/>
      <c r="B199" s="625"/>
      <c r="C199" s="625"/>
      <c r="D199" s="626"/>
      <c r="E199" s="626"/>
      <c r="F199" s="351"/>
      <c r="G199" s="351"/>
      <c r="H199" s="626"/>
      <c r="I199" s="626"/>
      <c r="J199" s="626"/>
      <c r="K199" s="626"/>
      <c r="L199" s="626"/>
      <c r="M199" s="626"/>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46"/>
    </row>
    <row r="200" spans="1:45" s="192" customFormat="1">
      <c r="A200" s="351"/>
      <c r="B200" s="625"/>
      <c r="C200" s="625"/>
      <c r="D200" s="626"/>
      <c r="E200" s="626"/>
      <c r="F200" s="351"/>
      <c r="G200" s="351"/>
      <c r="H200" s="626"/>
      <c r="I200" s="626"/>
      <c r="J200" s="626"/>
      <c r="K200" s="626"/>
      <c r="L200" s="626"/>
      <c r="M200" s="626"/>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46"/>
    </row>
    <row r="201" spans="1:45" s="192" customFormat="1">
      <c r="A201" s="351"/>
      <c r="B201" s="625"/>
      <c r="C201" s="625"/>
      <c r="D201" s="626"/>
      <c r="E201" s="626"/>
      <c r="F201" s="351"/>
      <c r="G201" s="351"/>
      <c r="H201" s="626"/>
      <c r="I201" s="626"/>
      <c r="J201" s="626"/>
      <c r="K201" s="626"/>
      <c r="L201" s="626"/>
      <c r="M201" s="626"/>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46"/>
    </row>
    <row r="202" spans="1:45" s="192" customFormat="1">
      <c r="A202" s="351"/>
      <c r="B202" s="625"/>
      <c r="C202" s="625"/>
      <c r="D202" s="626"/>
      <c r="E202" s="626"/>
      <c r="F202" s="351"/>
      <c r="G202" s="351"/>
      <c r="H202" s="626"/>
      <c r="I202" s="626"/>
      <c r="J202" s="626"/>
      <c r="K202" s="626"/>
      <c r="L202" s="626"/>
      <c r="M202" s="626"/>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46"/>
    </row>
    <row r="203" spans="1:45" s="192" customFormat="1">
      <c r="A203" s="351"/>
      <c r="B203" s="625"/>
      <c r="C203" s="625"/>
      <c r="D203" s="626"/>
      <c r="E203" s="626"/>
      <c r="F203" s="351"/>
      <c r="G203" s="351"/>
      <c r="H203" s="626"/>
      <c r="I203" s="626"/>
      <c r="J203" s="626"/>
      <c r="K203" s="626"/>
      <c r="L203" s="626"/>
      <c r="M203" s="626"/>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46"/>
    </row>
    <row r="204" spans="1:45" s="192" customFormat="1">
      <c r="A204" s="351"/>
      <c r="B204" s="625"/>
      <c r="C204" s="625"/>
      <c r="D204" s="626"/>
      <c r="E204" s="626"/>
      <c r="F204" s="351"/>
      <c r="G204" s="351"/>
      <c r="H204" s="626"/>
      <c r="I204" s="626"/>
      <c r="J204" s="626"/>
      <c r="K204" s="626"/>
      <c r="L204" s="626"/>
      <c r="M204" s="626"/>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46"/>
    </row>
    <row r="205" spans="1:45" s="192" customFormat="1">
      <c r="A205" s="351"/>
      <c r="B205" s="625"/>
      <c r="C205" s="625"/>
      <c r="D205" s="626"/>
      <c r="E205" s="626"/>
      <c r="F205" s="351"/>
      <c r="G205" s="351"/>
      <c r="H205" s="626"/>
      <c r="I205" s="626"/>
      <c r="J205" s="626"/>
      <c r="K205" s="626"/>
      <c r="L205" s="626"/>
      <c r="M205" s="626"/>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46"/>
    </row>
    <row r="206" spans="1:45" s="192" customFormat="1">
      <c r="A206" s="351"/>
      <c r="B206" s="625"/>
      <c r="C206" s="625"/>
      <c r="D206" s="626"/>
      <c r="E206" s="626"/>
      <c r="F206" s="351"/>
      <c r="G206" s="351"/>
      <c r="H206" s="626"/>
      <c r="I206" s="626"/>
      <c r="J206" s="626"/>
      <c r="K206" s="626"/>
      <c r="L206" s="626"/>
      <c r="M206" s="626"/>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46"/>
    </row>
    <row r="207" spans="1:45" s="192" customFormat="1">
      <c r="A207" s="351"/>
      <c r="B207" s="625"/>
      <c r="C207" s="625"/>
      <c r="D207" s="626"/>
      <c r="E207" s="626"/>
      <c r="F207" s="351"/>
      <c r="G207" s="351"/>
      <c r="H207" s="626"/>
      <c r="I207" s="626"/>
      <c r="J207" s="626"/>
      <c r="K207" s="626"/>
      <c r="L207" s="626"/>
      <c r="M207" s="626"/>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46"/>
    </row>
    <row r="208" spans="1:45" s="192" customFormat="1">
      <c r="A208" s="351"/>
      <c r="B208" s="625"/>
      <c r="C208" s="625"/>
      <c r="D208" s="626"/>
      <c r="E208" s="626"/>
      <c r="F208" s="351"/>
      <c r="G208" s="351"/>
      <c r="H208" s="626"/>
      <c r="I208" s="626"/>
      <c r="J208" s="626"/>
      <c r="K208" s="626"/>
      <c r="L208" s="626"/>
      <c r="M208" s="626"/>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46"/>
    </row>
    <row r="209" spans="1:45" s="192" customFormat="1">
      <c r="A209" s="351"/>
      <c r="B209" s="625"/>
      <c r="C209" s="625"/>
      <c r="D209" s="626"/>
      <c r="E209" s="626"/>
      <c r="F209" s="351"/>
      <c r="G209" s="351"/>
      <c r="H209" s="626"/>
      <c r="I209" s="626"/>
      <c r="J209" s="626"/>
      <c r="K209" s="626"/>
      <c r="L209" s="626"/>
      <c r="M209" s="626"/>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46"/>
    </row>
    <row r="210" spans="1:45" s="192" customFormat="1">
      <c r="A210" s="351"/>
      <c r="B210" s="625"/>
      <c r="C210" s="625"/>
      <c r="D210" s="626"/>
      <c r="E210" s="626"/>
      <c r="F210" s="351"/>
      <c r="G210" s="351"/>
      <c r="H210" s="626"/>
      <c r="I210" s="626"/>
      <c r="J210" s="626"/>
      <c r="K210" s="626"/>
      <c r="L210" s="626"/>
      <c r="M210" s="626"/>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46"/>
    </row>
    <row r="211" spans="1:45" s="192" customFormat="1">
      <c r="A211" s="351"/>
      <c r="B211" s="625"/>
      <c r="C211" s="625"/>
      <c r="D211" s="626"/>
      <c r="E211" s="626"/>
      <c r="F211" s="351"/>
      <c r="G211" s="351"/>
      <c r="H211" s="626"/>
      <c r="I211" s="626"/>
      <c r="J211" s="626"/>
      <c r="K211" s="626"/>
      <c r="L211" s="626"/>
      <c r="M211" s="626"/>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46"/>
    </row>
    <row r="212" spans="1:45" s="192" customFormat="1">
      <c r="A212" s="351"/>
      <c r="B212" s="625"/>
      <c r="C212" s="625"/>
      <c r="D212" s="626"/>
      <c r="E212" s="626"/>
      <c r="F212" s="351"/>
      <c r="G212" s="351"/>
      <c r="H212" s="626"/>
      <c r="I212" s="626"/>
      <c r="J212" s="626"/>
      <c r="K212" s="626"/>
      <c r="L212" s="626"/>
      <c r="M212" s="626"/>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46"/>
    </row>
    <row r="213" spans="1:45" s="192" customFormat="1">
      <c r="A213" s="351"/>
      <c r="B213" s="625"/>
      <c r="C213" s="625"/>
      <c r="D213" s="626"/>
      <c r="E213" s="626"/>
      <c r="F213" s="351"/>
      <c r="G213" s="351"/>
      <c r="H213" s="626"/>
      <c r="I213" s="626"/>
      <c r="J213" s="626"/>
      <c r="K213" s="626"/>
      <c r="L213" s="626"/>
      <c r="M213" s="626"/>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46"/>
    </row>
    <row r="214" spans="1:45" s="192" customFormat="1">
      <c r="A214" s="351"/>
      <c r="B214" s="625"/>
      <c r="C214" s="625"/>
      <c r="D214" s="626"/>
      <c r="E214" s="626"/>
      <c r="F214" s="351"/>
      <c r="G214" s="351"/>
      <c r="H214" s="626"/>
      <c r="I214" s="626"/>
      <c r="J214" s="626"/>
      <c r="K214" s="626"/>
      <c r="L214" s="626"/>
      <c r="M214" s="626"/>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46"/>
    </row>
    <row r="215" spans="1:45" s="192" customFormat="1">
      <c r="A215" s="351"/>
      <c r="B215" s="625"/>
      <c r="C215" s="625"/>
      <c r="D215" s="626"/>
      <c r="E215" s="626"/>
      <c r="F215" s="351"/>
      <c r="G215" s="351"/>
      <c r="H215" s="626"/>
      <c r="I215" s="626"/>
      <c r="J215" s="626"/>
      <c r="K215" s="626"/>
      <c r="L215" s="626"/>
      <c r="M215" s="626"/>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46"/>
    </row>
    <row r="216" spans="1:45" s="192" customFormat="1">
      <c r="A216" s="351"/>
      <c r="B216" s="625"/>
      <c r="C216" s="625"/>
      <c r="D216" s="626"/>
      <c r="E216" s="626"/>
      <c r="F216" s="351"/>
      <c r="G216" s="351"/>
      <c r="H216" s="626"/>
      <c r="I216" s="626"/>
      <c r="J216" s="626"/>
      <c r="K216" s="626"/>
      <c r="L216" s="626"/>
      <c r="M216" s="626"/>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46"/>
    </row>
    <row r="217" spans="1:45" s="192" customFormat="1">
      <c r="A217" s="351"/>
      <c r="B217" s="625"/>
      <c r="C217" s="625"/>
      <c r="D217" s="626"/>
      <c r="E217" s="626"/>
      <c r="F217" s="351"/>
      <c r="G217" s="351"/>
      <c r="H217" s="626"/>
      <c r="I217" s="626"/>
      <c r="J217" s="626"/>
      <c r="K217" s="626"/>
      <c r="L217" s="626"/>
      <c r="M217" s="626"/>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46"/>
    </row>
    <row r="218" spans="1:45" s="192" customFormat="1">
      <c r="A218" s="351"/>
      <c r="B218" s="625"/>
      <c r="C218" s="625"/>
      <c r="D218" s="626"/>
      <c r="E218" s="626"/>
      <c r="F218" s="351"/>
      <c r="G218" s="351"/>
      <c r="H218" s="626"/>
      <c r="I218" s="626"/>
      <c r="J218" s="626"/>
      <c r="K218" s="626"/>
      <c r="L218" s="626"/>
      <c r="M218" s="626"/>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46"/>
    </row>
    <row r="219" spans="1:45" s="192" customFormat="1">
      <c r="A219" s="351"/>
      <c r="B219" s="625"/>
      <c r="C219" s="625"/>
      <c r="D219" s="626"/>
      <c r="E219" s="626"/>
      <c r="F219" s="351"/>
      <c r="G219" s="351"/>
      <c r="H219" s="626"/>
      <c r="I219" s="626"/>
      <c r="J219" s="626"/>
      <c r="K219" s="626"/>
      <c r="L219" s="626"/>
      <c r="M219" s="626"/>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46"/>
    </row>
    <row r="220" spans="1:45" s="192" customFormat="1">
      <c r="A220" s="351"/>
      <c r="B220" s="625"/>
      <c r="C220" s="625"/>
      <c r="D220" s="626"/>
      <c r="E220" s="626"/>
      <c r="F220" s="351"/>
      <c r="G220" s="351"/>
      <c r="H220" s="626"/>
      <c r="I220" s="626"/>
      <c r="J220" s="626"/>
      <c r="K220" s="626"/>
      <c r="L220" s="626"/>
      <c r="M220" s="626"/>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46"/>
    </row>
    <row r="221" spans="1:45" s="192" customFormat="1">
      <c r="A221" s="351"/>
      <c r="B221" s="625"/>
      <c r="C221" s="625"/>
      <c r="D221" s="626"/>
      <c r="E221" s="626"/>
      <c r="F221" s="351"/>
      <c r="G221" s="351"/>
      <c r="H221" s="626"/>
      <c r="I221" s="626"/>
      <c r="J221" s="626"/>
      <c r="K221" s="626"/>
      <c r="L221" s="626"/>
      <c r="M221" s="626"/>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46"/>
    </row>
    <row r="222" spans="1:45" s="192" customFormat="1">
      <c r="A222" s="351"/>
      <c r="B222" s="625"/>
      <c r="C222" s="625"/>
      <c r="D222" s="626"/>
      <c r="E222" s="626"/>
      <c r="F222" s="351"/>
      <c r="G222" s="351"/>
      <c r="H222" s="626"/>
      <c r="I222" s="626"/>
      <c r="J222" s="626"/>
      <c r="K222" s="626"/>
      <c r="L222" s="626"/>
      <c r="M222" s="626"/>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46"/>
    </row>
    <row r="223" spans="1:45" s="192" customFormat="1">
      <c r="A223" s="351"/>
      <c r="B223" s="625"/>
      <c r="C223" s="625"/>
      <c r="D223" s="626"/>
      <c r="E223" s="626"/>
      <c r="F223" s="351"/>
      <c r="G223" s="351"/>
      <c r="H223" s="626"/>
      <c r="I223" s="626"/>
      <c r="J223" s="626"/>
      <c r="K223" s="626"/>
      <c r="L223" s="626"/>
      <c r="M223" s="626"/>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46"/>
    </row>
    <row r="224" spans="1:45" s="192" customFormat="1">
      <c r="A224" s="351"/>
      <c r="B224" s="625"/>
      <c r="C224" s="625"/>
      <c r="D224" s="626"/>
      <c r="E224" s="626"/>
      <c r="F224" s="351"/>
      <c r="G224" s="351"/>
      <c r="H224" s="626"/>
      <c r="I224" s="626"/>
      <c r="J224" s="626"/>
      <c r="K224" s="626"/>
      <c r="L224" s="626"/>
      <c r="M224" s="626"/>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46"/>
    </row>
    <row r="225" spans="1:45" s="192" customFormat="1">
      <c r="A225" s="351"/>
      <c r="B225" s="625"/>
      <c r="C225" s="625"/>
      <c r="D225" s="626"/>
      <c r="E225" s="626"/>
      <c r="F225" s="351"/>
      <c r="G225" s="351"/>
      <c r="H225" s="626"/>
      <c r="I225" s="626"/>
      <c r="J225" s="626"/>
      <c r="K225" s="626"/>
      <c r="L225" s="626"/>
      <c r="M225" s="626"/>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46"/>
    </row>
    <row r="226" spans="1:45" s="192" customFormat="1">
      <c r="A226" s="351"/>
      <c r="B226" s="625"/>
      <c r="C226" s="625"/>
      <c r="D226" s="626"/>
      <c r="E226" s="626"/>
      <c r="F226" s="351"/>
      <c r="G226" s="351"/>
      <c r="H226" s="626"/>
      <c r="I226" s="626"/>
      <c r="J226" s="626"/>
      <c r="K226" s="626"/>
      <c r="L226" s="626"/>
      <c r="M226" s="626"/>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46"/>
    </row>
    <row r="227" spans="1:45" s="192" customFormat="1">
      <c r="A227" s="351"/>
      <c r="B227" s="625"/>
      <c r="C227" s="625"/>
      <c r="D227" s="626"/>
      <c r="E227" s="626"/>
      <c r="F227" s="351"/>
      <c r="G227" s="351"/>
      <c r="H227" s="626"/>
      <c r="I227" s="626"/>
      <c r="J227" s="626"/>
      <c r="K227" s="626"/>
      <c r="L227" s="626"/>
      <c r="M227" s="626"/>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46"/>
    </row>
    <row r="228" spans="1:45" s="192" customFormat="1">
      <c r="A228" s="351"/>
      <c r="B228" s="625"/>
      <c r="C228" s="625"/>
      <c r="D228" s="626"/>
      <c r="E228" s="626"/>
      <c r="F228" s="351"/>
      <c r="G228" s="351"/>
      <c r="H228" s="626"/>
      <c r="I228" s="626"/>
      <c r="J228" s="626"/>
      <c r="K228" s="626"/>
      <c r="L228" s="626"/>
      <c r="M228" s="626"/>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46"/>
    </row>
    <row r="229" spans="1:45" s="192" customFormat="1">
      <c r="A229" s="351"/>
      <c r="B229" s="625"/>
      <c r="C229" s="625"/>
      <c r="D229" s="626"/>
      <c r="E229" s="626"/>
      <c r="F229" s="351"/>
      <c r="G229" s="351"/>
      <c r="H229" s="626"/>
      <c r="I229" s="626"/>
      <c r="J229" s="626"/>
      <c r="K229" s="626"/>
      <c r="L229" s="626"/>
      <c r="M229" s="626"/>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46"/>
    </row>
    <row r="230" spans="1:45" s="192" customFormat="1">
      <c r="A230" s="351"/>
      <c r="B230" s="625"/>
      <c r="C230" s="625"/>
      <c r="D230" s="626"/>
      <c r="E230" s="626"/>
      <c r="F230" s="351"/>
      <c r="G230" s="351"/>
      <c r="H230" s="626"/>
      <c r="I230" s="626"/>
      <c r="J230" s="626"/>
      <c r="K230" s="626"/>
      <c r="L230" s="626"/>
      <c r="M230" s="626"/>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46"/>
    </row>
    <row r="231" spans="1:45" s="192" customFormat="1">
      <c r="A231" s="351"/>
      <c r="B231" s="625"/>
      <c r="C231" s="625"/>
      <c r="D231" s="626"/>
      <c r="E231" s="626"/>
      <c r="F231" s="351"/>
      <c r="G231" s="351"/>
      <c r="H231" s="626"/>
      <c r="I231" s="626"/>
      <c r="J231" s="626"/>
      <c r="K231" s="626"/>
      <c r="L231" s="626"/>
      <c r="M231" s="626"/>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46"/>
    </row>
    <row r="232" spans="1:45" s="192" customFormat="1">
      <c r="A232" s="351"/>
      <c r="B232" s="625"/>
      <c r="C232" s="625"/>
      <c r="D232" s="626"/>
      <c r="E232" s="626"/>
      <c r="F232" s="351"/>
      <c r="G232" s="351"/>
      <c r="H232" s="626"/>
      <c r="I232" s="626"/>
      <c r="J232" s="626"/>
      <c r="K232" s="626"/>
      <c r="L232" s="626"/>
      <c r="M232" s="626"/>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46"/>
    </row>
    <row r="233" spans="1:45" s="192" customFormat="1">
      <c r="A233" s="351"/>
      <c r="B233" s="625"/>
      <c r="C233" s="625"/>
      <c r="D233" s="626"/>
      <c r="E233" s="626"/>
      <c r="F233" s="351"/>
      <c r="G233" s="351"/>
      <c r="H233" s="626"/>
      <c r="I233" s="626"/>
      <c r="J233" s="626"/>
      <c r="K233" s="626"/>
      <c r="L233" s="626"/>
      <c r="M233" s="626"/>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46"/>
    </row>
    <row r="234" spans="1:45" s="192" customFormat="1">
      <c r="A234" s="351"/>
      <c r="B234" s="625"/>
      <c r="C234" s="625"/>
      <c r="D234" s="626"/>
      <c r="E234" s="626"/>
      <c r="F234" s="351"/>
      <c r="G234" s="351"/>
      <c r="H234" s="626"/>
      <c r="I234" s="626"/>
      <c r="J234" s="626"/>
      <c r="K234" s="626"/>
      <c r="L234" s="626"/>
      <c r="M234" s="626"/>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46"/>
    </row>
    <row r="235" spans="1:45" s="192" customFormat="1">
      <c r="A235" s="351"/>
      <c r="B235" s="625"/>
      <c r="C235" s="625"/>
      <c r="D235" s="626"/>
      <c r="E235" s="626"/>
      <c r="F235" s="351"/>
      <c r="G235" s="351"/>
      <c r="H235" s="626"/>
      <c r="I235" s="626"/>
      <c r="J235" s="626"/>
      <c r="K235" s="626"/>
      <c r="L235" s="626"/>
      <c r="M235" s="626"/>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46"/>
    </row>
    <row r="236" spans="1:45" s="192" customFormat="1">
      <c r="A236" s="351"/>
      <c r="B236" s="625"/>
      <c r="C236" s="625"/>
      <c r="D236" s="626"/>
      <c r="E236" s="626"/>
      <c r="F236" s="351"/>
      <c r="G236" s="351"/>
      <c r="H236" s="626"/>
      <c r="I236" s="626"/>
      <c r="J236" s="626"/>
      <c r="K236" s="626"/>
      <c r="L236" s="626"/>
      <c r="M236" s="626"/>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46"/>
    </row>
    <row r="237" spans="1:45" s="192" customFormat="1">
      <c r="A237" s="351"/>
      <c r="B237" s="625"/>
      <c r="C237" s="625"/>
      <c r="D237" s="626"/>
      <c r="E237" s="626"/>
      <c r="F237" s="351"/>
      <c r="G237" s="351"/>
      <c r="H237" s="626"/>
      <c r="I237" s="626"/>
      <c r="J237" s="626"/>
      <c r="K237" s="626"/>
      <c r="L237" s="626"/>
      <c r="M237" s="626"/>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46"/>
    </row>
    <row r="238" spans="1:45" s="192" customFormat="1">
      <c r="A238" s="351"/>
      <c r="B238" s="625"/>
      <c r="C238" s="625"/>
      <c r="D238" s="626"/>
      <c r="E238" s="626"/>
      <c r="F238" s="351"/>
      <c r="G238" s="351"/>
      <c r="H238" s="626"/>
      <c r="I238" s="626"/>
      <c r="J238" s="626"/>
      <c r="K238" s="626"/>
      <c r="L238" s="626"/>
      <c r="M238" s="626"/>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46"/>
    </row>
    <row r="239" spans="1:45" s="192" customFormat="1">
      <c r="A239" s="351"/>
      <c r="B239" s="625"/>
      <c r="C239" s="625"/>
      <c r="D239" s="626"/>
      <c r="E239" s="626"/>
      <c r="F239" s="351"/>
      <c r="G239" s="351"/>
      <c r="H239" s="626"/>
      <c r="I239" s="626"/>
      <c r="J239" s="626"/>
      <c r="K239" s="626"/>
      <c r="L239" s="626"/>
      <c r="M239" s="626"/>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46"/>
    </row>
    <row r="240" spans="1:45" s="192" customFormat="1">
      <c r="A240" s="351"/>
      <c r="B240" s="625"/>
      <c r="C240" s="625"/>
      <c r="D240" s="626"/>
      <c r="E240" s="626"/>
      <c r="F240" s="351"/>
      <c r="G240" s="351"/>
      <c r="H240" s="626"/>
      <c r="I240" s="626"/>
      <c r="J240" s="626"/>
      <c r="K240" s="626"/>
      <c r="L240" s="626"/>
      <c r="M240" s="626"/>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46"/>
    </row>
    <row r="241" spans="1:45" s="192" customFormat="1">
      <c r="A241" s="351"/>
      <c r="B241" s="625"/>
      <c r="C241" s="625"/>
      <c r="D241" s="626"/>
      <c r="E241" s="626"/>
      <c r="F241" s="351"/>
      <c r="G241" s="351"/>
      <c r="H241" s="626"/>
      <c r="I241" s="626"/>
      <c r="J241" s="626"/>
      <c r="K241" s="626"/>
      <c r="L241" s="626"/>
      <c r="M241" s="626"/>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46"/>
    </row>
    <row r="242" spans="1:45" s="192" customFormat="1">
      <c r="A242" s="351"/>
      <c r="B242" s="625"/>
      <c r="C242" s="625"/>
      <c r="D242" s="626"/>
      <c r="E242" s="626"/>
      <c r="F242" s="351"/>
      <c r="G242" s="351"/>
      <c r="H242" s="626"/>
      <c r="I242" s="626"/>
      <c r="J242" s="626"/>
      <c r="K242" s="626"/>
      <c r="L242" s="626"/>
      <c r="M242" s="626"/>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46"/>
    </row>
    <row r="243" spans="1:45" s="192" customFormat="1">
      <c r="A243" s="351"/>
      <c r="B243" s="625"/>
      <c r="C243" s="625"/>
      <c r="D243" s="626"/>
      <c r="E243" s="626"/>
      <c r="F243" s="351"/>
      <c r="G243" s="351"/>
      <c r="H243" s="626"/>
      <c r="I243" s="626"/>
      <c r="J243" s="626"/>
      <c r="K243" s="626"/>
      <c r="L243" s="626"/>
      <c r="M243" s="626"/>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46"/>
    </row>
    <row r="244" spans="1:45" s="192" customFormat="1">
      <c r="A244" s="351"/>
      <c r="B244" s="625"/>
      <c r="C244" s="625"/>
      <c r="D244" s="626"/>
      <c r="E244" s="626"/>
      <c r="F244" s="351"/>
      <c r="G244" s="351"/>
      <c r="H244" s="626"/>
      <c r="I244" s="626"/>
      <c r="J244" s="626"/>
      <c r="K244" s="626"/>
      <c r="L244" s="626"/>
      <c r="M244" s="626"/>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46"/>
    </row>
    <row r="245" spans="1:45" s="192" customFormat="1">
      <c r="A245" s="351"/>
      <c r="B245" s="625"/>
      <c r="C245" s="625"/>
      <c r="D245" s="626"/>
      <c r="E245" s="626"/>
      <c r="F245" s="351"/>
      <c r="G245" s="351"/>
      <c r="H245" s="626"/>
      <c r="I245" s="626"/>
      <c r="J245" s="626"/>
      <c r="K245" s="626"/>
      <c r="L245" s="626"/>
      <c r="M245" s="626"/>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46"/>
    </row>
    <row r="246" spans="1:45" s="192" customFormat="1">
      <c r="A246" s="351"/>
      <c r="B246" s="625"/>
      <c r="C246" s="625"/>
      <c r="D246" s="626"/>
      <c r="E246" s="626"/>
      <c r="F246" s="351"/>
      <c r="G246" s="351"/>
      <c r="H246" s="626"/>
      <c r="I246" s="626"/>
      <c r="J246" s="626"/>
      <c r="K246" s="626"/>
      <c r="L246" s="626"/>
      <c r="M246" s="626"/>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46"/>
    </row>
    <row r="247" spans="1:45" s="192" customFormat="1">
      <c r="A247" s="351"/>
      <c r="B247" s="625"/>
      <c r="C247" s="625"/>
      <c r="D247" s="626"/>
      <c r="E247" s="626"/>
      <c r="F247" s="351"/>
      <c r="G247" s="351"/>
      <c r="H247" s="626"/>
      <c r="I247" s="626"/>
      <c r="J247" s="626"/>
      <c r="K247" s="626"/>
      <c r="L247" s="626"/>
      <c r="M247" s="626"/>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46"/>
    </row>
    <row r="248" spans="1:45" s="192" customFormat="1">
      <c r="A248" s="351"/>
      <c r="B248" s="625"/>
      <c r="C248" s="625"/>
      <c r="D248" s="626"/>
      <c r="E248" s="626"/>
      <c r="F248" s="351"/>
      <c r="G248" s="351"/>
      <c r="H248" s="626"/>
      <c r="I248" s="626"/>
      <c r="J248" s="626"/>
      <c r="K248" s="626"/>
      <c r="L248" s="626"/>
      <c r="M248" s="626"/>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46"/>
    </row>
    <row r="249" spans="1:45" s="192" customFormat="1">
      <c r="A249" s="351"/>
      <c r="B249" s="625"/>
      <c r="C249" s="625"/>
      <c r="D249" s="626"/>
      <c r="E249" s="626"/>
      <c r="F249" s="351"/>
      <c r="G249" s="351"/>
      <c r="H249" s="626"/>
      <c r="I249" s="626"/>
      <c r="J249" s="626"/>
      <c r="K249" s="626"/>
      <c r="L249" s="626"/>
      <c r="M249" s="626"/>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46"/>
    </row>
    <row r="250" spans="1:45" s="192" customFormat="1">
      <c r="A250" s="351"/>
      <c r="B250" s="625"/>
      <c r="C250" s="625"/>
      <c r="D250" s="626"/>
      <c r="E250" s="626"/>
      <c r="F250" s="351"/>
      <c r="G250" s="351"/>
      <c r="H250" s="626"/>
      <c r="I250" s="626"/>
      <c r="J250" s="626"/>
      <c r="K250" s="626"/>
      <c r="L250" s="626"/>
      <c r="M250" s="626"/>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46"/>
    </row>
    <row r="251" spans="1:45" s="192" customFormat="1">
      <c r="A251" s="351"/>
      <c r="B251" s="625"/>
      <c r="C251" s="625"/>
      <c r="D251" s="626"/>
      <c r="E251" s="626"/>
      <c r="F251" s="351"/>
      <c r="G251" s="351"/>
      <c r="H251" s="626"/>
      <c r="I251" s="626"/>
      <c r="J251" s="626"/>
      <c r="K251" s="626"/>
      <c r="L251" s="626"/>
      <c r="M251" s="626"/>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46"/>
    </row>
    <row r="252" spans="1:45" s="192" customFormat="1">
      <c r="A252" s="351"/>
      <c r="B252" s="625"/>
      <c r="C252" s="625"/>
      <c r="D252" s="626"/>
      <c r="E252" s="626"/>
      <c r="F252" s="351"/>
      <c r="G252" s="351"/>
      <c r="H252" s="626"/>
      <c r="I252" s="626"/>
      <c r="J252" s="626"/>
      <c r="K252" s="626"/>
      <c r="L252" s="626"/>
      <c r="M252" s="626"/>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46"/>
    </row>
    <row r="253" spans="1:45" s="192" customFormat="1">
      <c r="A253" s="351"/>
      <c r="B253" s="625"/>
      <c r="C253" s="625"/>
      <c r="D253" s="626"/>
      <c r="E253" s="626"/>
      <c r="F253" s="351"/>
      <c r="G253" s="351"/>
      <c r="H253" s="626"/>
      <c r="I253" s="626"/>
      <c r="J253" s="626"/>
      <c r="K253" s="626"/>
      <c r="L253" s="626"/>
      <c r="M253" s="626"/>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46"/>
    </row>
    <row r="254" spans="1:45" s="192" customFormat="1">
      <c r="A254" s="351"/>
      <c r="B254" s="625"/>
      <c r="C254" s="625"/>
      <c r="D254" s="626"/>
      <c r="E254" s="626"/>
      <c r="F254" s="351"/>
      <c r="G254" s="351"/>
      <c r="H254" s="626"/>
      <c r="I254" s="626"/>
      <c r="J254" s="626"/>
      <c r="K254" s="626"/>
      <c r="L254" s="626"/>
      <c r="M254" s="626"/>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46"/>
    </row>
    <row r="255" spans="1:45" s="192" customFormat="1">
      <c r="A255" s="351"/>
      <c r="B255" s="625"/>
      <c r="C255" s="625"/>
      <c r="D255" s="626"/>
      <c r="E255" s="626"/>
      <c r="F255" s="351"/>
      <c r="G255" s="351"/>
      <c r="H255" s="626"/>
      <c r="I255" s="626"/>
      <c r="J255" s="626"/>
      <c r="K255" s="626"/>
      <c r="L255" s="626"/>
      <c r="M255" s="626"/>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46"/>
    </row>
    <row r="256" spans="1:45" s="192" customFormat="1">
      <c r="A256" s="351"/>
      <c r="B256" s="625"/>
      <c r="C256" s="625"/>
      <c r="D256" s="626"/>
      <c r="E256" s="626"/>
      <c r="F256" s="351"/>
      <c r="G256" s="351"/>
      <c r="H256" s="626"/>
      <c r="I256" s="626"/>
      <c r="J256" s="626"/>
      <c r="K256" s="626"/>
      <c r="L256" s="626"/>
      <c r="M256" s="626"/>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46"/>
    </row>
    <row r="257" spans="1:45" s="192" customFormat="1">
      <c r="A257" s="351"/>
      <c r="B257" s="625"/>
      <c r="C257" s="625"/>
      <c r="D257" s="626"/>
      <c r="E257" s="626"/>
      <c r="F257" s="351"/>
      <c r="G257" s="351"/>
      <c r="H257" s="626"/>
      <c r="I257" s="626"/>
      <c r="J257" s="626"/>
      <c r="K257" s="626"/>
      <c r="L257" s="626"/>
      <c r="M257" s="626"/>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46"/>
    </row>
    <row r="258" spans="1:45" s="192" customFormat="1">
      <c r="A258" s="351"/>
      <c r="B258" s="625"/>
      <c r="C258" s="625"/>
      <c r="D258" s="626"/>
      <c r="E258" s="626"/>
      <c r="F258" s="351"/>
      <c r="G258" s="351"/>
      <c r="H258" s="626"/>
      <c r="I258" s="626"/>
      <c r="J258" s="626"/>
      <c r="K258" s="626"/>
      <c r="L258" s="626"/>
      <c r="M258" s="626"/>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46"/>
    </row>
    <row r="259" spans="1:45" s="192" customFormat="1">
      <c r="A259" s="351"/>
      <c r="B259" s="625"/>
      <c r="C259" s="625"/>
      <c r="D259" s="626"/>
      <c r="E259" s="626"/>
      <c r="F259" s="351"/>
      <c r="G259" s="351"/>
      <c r="H259" s="626"/>
      <c r="I259" s="626"/>
      <c r="J259" s="626"/>
      <c r="K259" s="626"/>
      <c r="L259" s="626"/>
      <c r="M259" s="626"/>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46"/>
    </row>
    <row r="260" spans="1:45" s="192" customFormat="1">
      <c r="A260" s="351"/>
      <c r="B260" s="625"/>
      <c r="C260" s="625"/>
      <c r="D260" s="626"/>
      <c r="E260" s="626"/>
      <c r="F260" s="351"/>
      <c r="G260" s="351"/>
      <c r="H260" s="626"/>
      <c r="I260" s="626"/>
      <c r="J260" s="626"/>
      <c r="K260" s="626"/>
      <c r="L260" s="626"/>
      <c r="M260" s="626"/>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46"/>
    </row>
    <row r="261" spans="1:45" s="192" customFormat="1">
      <c r="A261" s="351"/>
      <c r="B261" s="625"/>
      <c r="C261" s="625"/>
      <c r="D261" s="626"/>
      <c r="E261" s="626"/>
      <c r="F261" s="351"/>
      <c r="G261" s="351"/>
      <c r="H261" s="626"/>
      <c r="I261" s="626"/>
      <c r="J261" s="626"/>
      <c r="K261" s="626"/>
      <c r="L261" s="626"/>
      <c r="M261" s="626"/>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46"/>
    </row>
    <row r="262" spans="1:45" s="192" customFormat="1">
      <c r="A262" s="351"/>
      <c r="B262" s="625"/>
      <c r="C262" s="625"/>
      <c r="D262" s="626"/>
      <c r="E262" s="626"/>
      <c r="F262" s="351"/>
      <c r="G262" s="351"/>
      <c r="H262" s="626"/>
      <c r="I262" s="626"/>
      <c r="J262" s="626"/>
      <c r="K262" s="626"/>
      <c r="L262" s="626"/>
      <c r="M262" s="626"/>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46"/>
    </row>
    <row r="263" spans="1:45" s="192" customFormat="1">
      <c r="A263" s="351"/>
      <c r="B263" s="625"/>
      <c r="C263" s="625"/>
      <c r="D263" s="626"/>
      <c r="E263" s="626"/>
      <c r="F263" s="351"/>
      <c r="G263" s="351"/>
      <c r="H263" s="626"/>
      <c r="I263" s="626"/>
      <c r="J263" s="626"/>
      <c r="K263" s="626"/>
      <c r="L263" s="626"/>
      <c r="M263" s="626"/>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46"/>
    </row>
    <row r="264" spans="1:45" s="192" customFormat="1">
      <c r="A264" s="351"/>
      <c r="B264" s="625"/>
      <c r="C264" s="625"/>
      <c r="D264" s="626"/>
      <c r="E264" s="626"/>
      <c r="F264" s="351"/>
      <c r="G264" s="351"/>
      <c r="H264" s="626"/>
      <c r="I264" s="626"/>
      <c r="J264" s="626"/>
      <c r="K264" s="626"/>
      <c r="L264" s="626"/>
      <c r="M264" s="626"/>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46"/>
    </row>
    <row r="265" spans="1:45" s="192" customFormat="1">
      <c r="A265" s="351"/>
      <c r="B265" s="625"/>
      <c r="C265" s="625"/>
      <c r="D265" s="626"/>
      <c r="E265" s="626"/>
      <c r="F265" s="351"/>
      <c r="G265" s="351"/>
      <c r="H265" s="626"/>
      <c r="I265" s="626"/>
      <c r="J265" s="626"/>
      <c r="K265" s="626"/>
      <c r="L265" s="626"/>
      <c r="M265" s="626"/>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46"/>
    </row>
    <row r="266" spans="1:45" s="192" customFormat="1">
      <c r="A266" s="351"/>
      <c r="B266" s="625"/>
      <c r="C266" s="625"/>
      <c r="D266" s="626"/>
      <c r="E266" s="626"/>
      <c r="F266" s="351"/>
      <c r="G266" s="351"/>
      <c r="H266" s="626"/>
      <c r="I266" s="626"/>
      <c r="J266" s="626"/>
      <c r="K266" s="626"/>
      <c r="L266" s="626"/>
      <c r="M266" s="626"/>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46"/>
    </row>
    <row r="267" spans="1:45" s="192" customFormat="1">
      <c r="A267" s="351"/>
      <c r="B267" s="625"/>
      <c r="C267" s="625"/>
      <c r="D267" s="626"/>
      <c r="E267" s="626"/>
      <c r="F267" s="351"/>
      <c r="G267" s="351"/>
      <c r="H267" s="626"/>
      <c r="I267" s="626"/>
      <c r="J267" s="626"/>
      <c r="K267" s="626"/>
      <c r="L267" s="626"/>
      <c r="M267" s="626"/>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46"/>
    </row>
    <row r="268" spans="1:45" s="192" customFormat="1">
      <c r="A268" s="351"/>
      <c r="B268" s="625"/>
      <c r="C268" s="625"/>
      <c r="D268" s="626"/>
      <c r="E268" s="626"/>
      <c r="F268" s="351"/>
      <c r="G268" s="351"/>
      <c r="H268" s="626"/>
      <c r="I268" s="626"/>
      <c r="J268" s="626"/>
      <c r="K268" s="626"/>
      <c r="L268" s="626"/>
      <c r="M268" s="626"/>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46"/>
    </row>
    <row r="269" spans="1:45" s="192" customFormat="1">
      <c r="A269" s="351"/>
      <c r="B269" s="625"/>
      <c r="C269" s="625"/>
      <c r="D269" s="626"/>
      <c r="E269" s="626"/>
      <c r="F269" s="351"/>
      <c r="G269" s="351"/>
      <c r="H269" s="626"/>
      <c r="I269" s="626"/>
      <c r="J269" s="626"/>
      <c r="K269" s="626"/>
      <c r="L269" s="626"/>
      <c r="M269" s="626"/>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46"/>
    </row>
    <row r="270" spans="1:45" s="192" customFormat="1">
      <c r="A270" s="351"/>
      <c r="B270" s="625"/>
      <c r="C270" s="625"/>
      <c r="D270" s="626"/>
      <c r="E270" s="626"/>
      <c r="F270" s="351"/>
      <c r="G270" s="351"/>
      <c r="H270" s="626"/>
      <c r="I270" s="626"/>
      <c r="J270" s="626"/>
      <c r="K270" s="626"/>
      <c r="L270" s="626"/>
      <c r="M270" s="626"/>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46"/>
    </row>
    <row r="271" spans="1:45" s="192" customFormat="1">
      <c r="A271" s="351"/>
      <c r="B271" s="625"/>
      <c r="C271" s="625"/>
      <c r="D271" s="626"/>
      <c r="E271" s="626"/>
      <c r="F271" s="351"/>
      <c r="G271" s="351"/>
      <c r="H271" s="626"/>
      <c r="I271" s="626"/>
      <c r="J271" s="626"/>
      <c r="K271" s="626"/>
      <c r="L271" s="626"/>
      <c r="M271" s="626"/>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46"/>
    </row>
    <row r="272" spans="1:45" s="192" customFormat="1">
      <c r="A272" s="351"/>
      <c r="B272" s="625"/>
      <c r="C272" s="625"/>
      <c r="D272" s="626"/>
      <c r="E272" s="626"/>
      <c r="F272" s="351"/>
      <c r="G272" s="351"/>
      <c r="H272" s="626"/>
      <c r="I272" s="626"/>
      <c r="J272" s="626"/>
      <c r="K272" s="626"/>
      <c r="L272" s="626"/>
      <c r="M272" s="626"/>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46"/>
    </row>
    <row r="273" spans="1:45" s="192" customFormat="1">
      <c r="A273" s="351"/>
      <c r="B273" s="625"/>
      <c r="C273" s="625"/>
      <c r="D273" s="626"/>
      <c r="E273" s="626"/>
      <c r="F273" s="351"/>
      <c r="G273" s="351"/>
      <c r="H273" s="626"/>
      <c r="I273" s="626"/>
      <c r="J273" s="626"/>
      <c r="K273" s="626"/>
      <c r="L273" s="626"/>
      <c r="M273" s="626"/>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46"/>
    </row>
    <row r="274" spans="1:45" s="192" customFormat="1">
      <c r="A274" s="351"/>
      <c r="B274" s="625"/>
      <c r="C274" s="625"/>
      <c r="D274" s="626"/>
      <c r="E274" s="626"/>
      <c r="F274" s="351"/>
      <c r="G274" s="351"/>
      <c r="H274" s="626"/>
      <c r="I274" s="626"/>
      <c r="J274" s="626"/>
      <c r="K274" s="626"/>
      <c r="L274" s="626"/>
      <c r="M274" s="626"/>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46"/>
    </row>
    <row r="275" spans="1:45" s="192" customFormat="1">
      <c r="A275" s="351"/>
      <c r="B275" s="625"/>
      <c r="C275" s="625"/>
      <c r="D275" s="626"/>
      <c r="E275" s="626"/>
      <c r="F275" s="351"/>
      <c r="G275" s="351"/>
      <c r="H275" s="626"/>
      <c r="I275" s="626"/>
      <c r="J275" s="626"/>
      <c r="K275" s="626"/>
      <c r="L275" s="626"/>
      <c r="M275" s="626"/>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46"/>
    </row>
    <row r="276" spans="1:45" s="192" customFormat="1">
      <c r="A276" s="351"/>
      <c r="B276" s="625"/>
      <c r="C276" s="625"/>
      <c r="D276" s="626"/>
      <c r="E276" s="626"/>
      <c r="F276" s="351"/>
      <c r="G276" s="351"/>
      <c r="H276" s="626"/>
      <c r="I276" s="626"/>
      <c r="J276" s="626"/>
      <c r="K276" s="626"/>
      <c r="L276" s="626"/>
      <c r="M276" s="626"/>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46"/>
    </row>
    <row r="277" spans="1:45" s="192" customFormat="1">
      <c r="A277" s="351"/>
      <c r="B277" s="625"/>
      <c r="C277" s="625"/>
      <c r="D277" s="626"/>
      <c r="E277" s="626"/>
      <c r="F277" s="351"/>
      <c r="G277" s="351"/>
      <c r="H277" s="626"/>
      <c r="I277" s="626"/>
      <c r="J277" s="626"/>
      <c r="K277" s="626"/>
      <c r="L277" s="626"/>
      <c r="M277" s="626"/>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46"/>
    </row>
    <row r="278" spans="1:45" s="192" customFormat="1">
      <c r="A278" s="351"/>
      <c r="B278" s="625"/>
      <c r="C278" s="625"/>
      <c r="D278" s="626"/>
      <c r="E278" s="626"/>
      <c r="F278" s="351"/>
      <c r="G278" s="351"/>
      <c r="H278" s="626"/>
      <c r="I278" s="626"/>
      <c r="J278" s="626"/>
      <c r="K278" s="626"/>
      <c r="L278" s="626"/>
      <c r="M278" s="626"/>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46"/>
    </row>
    <row r="279" spans="1:45" s="192" customFormat="1">
      <c r="A279" s="351"/>
      <c r="B279" s="625"/>
      <c r="C279" s="625"/>
      <c r="D279" s="626"/>
      <c r="E279" s="626"/>
      <c r="F279" s="351"/>
      <c r="G279" s="351"/>
      <c r="H279" s="626"/>
      <c r="I279" s="626"/>
      <c r="J279" s="626"/>
      <c r="K279" s="626"/>
      <c r="L279" s="626"/>
      <c r="M279" s="626"/>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46"/>
    </row>
    <row r="280" spans="1:45" s="192" customFormat="1">
      <c r="A280" s="351"/>
      <c r="B280" s="625"/>
      <c r="C280" s="625"/>
      <c r="D280" s="626"/>
      <c r="E280" s="626"/>
      <c r="F280" s="351"/>
      <c r="G280" s="351"/>
      <c r="H280" s="626"/>
      <c r="I280" s="626"/>
      <c r="J280" s="626"/>
      <c r="K280" s="626"/>
      <c r="L280" s="626"/>
      <c r="M280" s="626"/>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46"/>
    </row>
    <row r="281" spans="1:45" s="192" customFormat="1">
      <c r="A281" s="351"/>
      <c r="B281" s="625"/>
      <c r="C281" s="625"/>
      <c r="D281" s="626"/>
      <c r="E281" s="626"/>
      <c r="F281" s="351"/>
      <c r="G281" s="351"/>
      <c r="H281" s="626"/>
      <c r="I281" s="626"/>
      <c r="J281" s="626"/>
      <c r="K281" s="626"/>
      <c r="L281" s="626"/>
      <c r="M281" s="626"/>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46"/>
    </row>
    <row r="282" spans="1:45" s="192" customFormat="1">
      <c r="A282" s="351"/>
      <c r="B282" s="625"/>
      <c r="C282" s="625"/>
      <c r="D282" s="626"/>
      <c r="E282" s="626"/>
      <c r="F282" s="351"/>
      <c r="G282" s="351"/>
      <c r="H282" s="626"/>
      <c r="I282" s="626"/>
      <c r="J282" s="626"/>
      <c r="K282" s="626"/>
      <c r="L282" s="626"/>
      <c r="M282" s="626"/>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46"/>
    </row>
    <row r="283" spans="1:45" s="192" customFormat="1">
      <c r="A283" s="351"/>
      <c r="B283" s="625"/>
      <c r="C283" s="625"/>
      <c r="D283" s="626"/>
      <c r="E283" s="626"/>
      <c r="F283" s="351"/>
      <c r="G283" s="351"/>
      <c r="H283" s="626"/>
      <c r="I283" s="626"/>
      <c r="J283" s="626"/>
      <c r="K283" s="626"/>
      <c r="L283" s="626"/>
      <c r="M283" s="626"/>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46"/>
    </row>
    <row r="284" spans="1:45" s="192" customFormat="1">
      <c r="A284" s="351"/>
      <c r="B284" s="625"/>
      <c r="C284" s="625"/>
      <c r="D284" s="626"/>
      <c r="E284" s="626"/>
      <c r="F284" s="351"/>
      <c r="G284" s="351"/>
      <c r="H284" s="626"/>
      <c r="I284" s="626"/>
      <c r="J284" s="626"/>
      <c r="K284" s="626"/>
      <c r="L284" s="626"/>
      <c r="M284" s="626"/>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46"/>
    </row>
    <row r="285" spans="1:45" s="192" customFormat="1">
      <c r="A285" s="351"/>
      <c r="B285" s="625"/>
      <c r="C285" s="625"/>
      <c r="D285" s="626"/>
      <c r="E285" s="626"/>
      <c r="F285" s="351"/>
      <c r="G285" s="351"/>
      <c r="H285" s="626"/>
      <c r="I285" s="626"/>
      <c r="J285" s="626"/>
      <c r="K285" s="626"/>
      <c r="L285" s="626"/>
      <c r="M285" s="626"/>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46"/>
    </row>
    <row r="286" spans="1:45" s="192" customFormat="1">
      <c r="A286" s="351"/>
      <c r="B286" s="625"/>
      <c r="C286" s="625"/>
      <c r="D286" s="626"/>
      <c r="E286" s="626"/>
      <c r="F286" s="351"/>
      <c r="G286" s="351"/>
      <c r="H286" s="626"/>
      <c r="I286" s="626"/>
      <c r="J286" s="626"/>
      <c r="K286" s="626"/>
      <c r="L286" s="626"/>
      <c r="M286" s="626"/>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46"/>
    </row>
    <row r="287" spans="1:45" s="192" customFormat="1">
      <c r="A287" s="351"/>
      <c r="B287" s="625"/>
      <c r="C287" s="625"/>
      <c r="D287" s="626"/>
      <c r="E287" s="626"/>
      <c r="F287" s="351"/>
      <c r="G287" s="351"/>
      <c r="H287" s="626"/>
      <c r="I287" s="626"/>
      <c r="J287" s="626"/>
      <c r="K287" s="626"/>
      <c r="L287" s="626"/>
      <c r="M287" s="626"/>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46"/>
    </row>
    <row r="288" spans="1:45" s="192" customFormat="1">
      <c r="A288" s="351"/>
      <c r="B288" s="625"/>
      <c r="C288" s="625"/>
      <c r="D288" s="626"/>
      <c r="E288" s="626"/>
      <c r="F288" s="351"/>
      <c r="G288" s="351"/>
      <c r="H288" s="626"/>
      <c r="I288" s="626"/>
      <c r="J288" s="626"/>
      <c r="K288" s="626"/>
      <c r="L288" s="626"/>
      <c r="M288" s="626"/>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46"/>
    </row>
    <row r="289" spans="1:45" s="192" customFormat="1">
      <c r="A289" s="351"/>
      <c r="B289" s="625"/>
      <c r="C289" s="625"/>
      <c r="D289" s="626"/>
      <c r="E289" s="626"/>
      <c r="F289" s="351"/>
      <c r="G289" s="351"/>
      <c r="H289" s="626"/>
      <c r="I289" s="626"/>
      <c r="J289" s="626"/>
      <c r="K289" s="626"/>
      <c r="L289" s="626"/>
      <c r="M289" s="626"/>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46"/>
    </row>
    <row r="290" spans="1:45" s="192" customFormat="1">
      <c r="A290" s="351"/>
      <c r="B290" s="625"/>
      <c r="C290" s="625"/>
      <c r="D290" s="626"/>
      <c r="E290" s="626"/>
      <c r="F290" s="351"/>
      <c r="G290" s="351"/>
      <c r="H290" s="626"/>
      <c r="I290" s="626"/>
      <c r="J290" s="626"/>
      <c r="K290" s="626"/>
      <c r="L290" s="626"/>
      <c r="M290" s="626"/>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46"/>
    </row>
    <row r="291" spans="1:45" s="192" customFormat="1">
      <c r="A291" s="351"/>
      <c r="B291" s="625"/>
      <c r="C291" s="625"/>
      <c r="D291" s="626"/>
      <c r="E291" s="626"/>
      <c r="F291" s="351"/>
      <c r="G291" s="351"/>
      <c r="H291" s="626"/>
      <c r="I291" s="626"/>
      <c r="J291" s="626"/>
      <c r="K291" s="626"/>
      <c r="L291" s="626"/>
      <c r="M291" s="626"/>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46"/>
    </row>
    <row r="292" spans="1:45" s="192" customFormat="1">
      <c r="A292" s="351"/>
      <c r="B292" s="625"/>
      <c r="C292" s="625"/>
      <c r="D292" s="626"/>
      <c r="E292" s="626"/>
      <c r="F292" s="351"/>
      <c r="G292" s="351"/>
      <c r="H292" s="626"/>
      <c r="I292" s="626"/>
      <c r="J292" s="626"/>
      <c r="K292" s="626"/>
      <c r="L292" s="626"/>
      <c r="M292" s="626"/>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46"/>
    </row>
    <row r="293" spans="1:45" s="192" customFormat="1">
      <c r="A293" s="351"/>
      <c r="B293" s="625"/>
      <c r="C293" s="625"/>
      <c r="D293" s="626"/>
      <c r="E293" s="626"/>
      <c r="F293" s="351"/>
      <c r="G293" s="351"/>
      <c r="H293" s="626"/>
      <c r="I293" s="626"/>
      <c r="J293" s="626"/>
      <c r="K293" s="626"/>
      <c r="L293" s="626"/>
      <c r="M293" s="626"/>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46"/>
    </row>
    <row r="294" spans="1:45" s="192" customFormat="1">
      <c r="A294" s="351"/>
      <c r="B294" s="625"/>
      <c r="C294" s="625"/>
      <c r="D294" s="626"/>
      <c r="E294" s="626"/>
      <c r="F294" s="351"/>
      <c r="G294" s="351"/>
      <c r="H294" s="626"/>
      <c r="I294" s="626"/>
      <c r="J294" s="626"/>
      <c r="K294" s="626"/>
      <c r="L294" s="626"/>
      <c r="M294" s="626"/>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46"/>
    </row>
    <row r="295" spans="1:45" s="192" customFormat="1">
      <c r="A295" s="351"/>
      <c r="B295" s="625"/>
      <c r="C295" s="625"/>
      <c r="D295" s="626"/>
      <c r="E295" s="626"/>
      <c r="F295" s="351"/>
      <c r="G295" s="351"/>
      <c r="H295" s="626"/>
      <c r="I295" s="626"/>
      <c r="J295" s="626"/>
      <c r="K295" s="626"/>
      <c r="L295" s="626"/>
      <c r="M295" s="626"/>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46"/>
    </row>
    <row r="296" spans="1:45" s="192" customFormat="1">
      <c r="B296" s="193"/>
      <c r="C296" s="193"/>
      <c r="D296" s="194"/>
      <c r="E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46"/>
    </row>
    <row r="297" spans="1:45" s="192" customFormat="1">
      <c r="B297" s="193"/>
      <c r="C297" s="193"/>
      <c r="D297" s="194"/>
      <c r="E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46"/>
    </row>
    <row r="298" spans="1:45" s="192" customFormat="1">
      <c r="B298" s="193"/>
      <c r="C298" s="193"/>
      <c r="D298" s="194"/>
      <c r="E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46"/>
    </row>
    <row r="299" spans="1:45" s="192" customFormat="1">
      <c r="B299" s="193"/>
      <c r="C299" s="193"/>
      <c r="D299" s="194"/>
      <c r="E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46"/>
    </row>
    <row r="300" spans="1:45" s="192" customFormat="1">
      <c r="B300" s="193"/>
      <c r="C300" s="193"/>
      <c r="D300" s="194"/>
      <c r="E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46"/>
    </row>
    <row r="301" spans="1:45" s="192" customFormat="1">
      <c r="B301" s="193"/>
      <c r="C301" s="193"/>
      <c r="D301" s="194"/>
      <c r="E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46"/>
    </row>
    <row r="302" spans="1:45" s="192" customFormat="1">
      <c r="B302" s="193"/>
      <c r="C302" s="193"/>
      <c r="D302" s="194"/>
      <c r="E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46"/>
    </row>
    <row r="303" spans="1:45" s="192" customFormat="1">
      <c r="B303" s="193"/>
      <c r="C303" s="193"/>
      <c r="D303" s="194"/>
      <c r="E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46"/>
    </row>
    <row r="304" spans="1:45" s="192" customFormat="1">
      <c r="B304" s="193"/>
      <c r="C304" s="193"/>
      <c r="D304" s="194"/>
      <c r="E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46"/>
    </row>
    <row r="305" spans="2:45" s="192" customFormat="1">
      <c r="B305" s="193"/>
      <c r="C305" s="193"/>
      <c r="D305" s="194"/>
      <c r="E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46"/>
    </row>
    <row r="306" spans="2:45" s="192" customFormat="1">
      <c r="B306" s="193"/>
      <c r="C306" s="193"/>
      <c r="D306" s="194"/>
      <c r="E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46"/>
    </row>
    <row r="307" spans="2:45" s="192" customFormat="1">
      <c r="B307" s="193"/>
      <c r="C307" s="193"/>
      <c r="D307" s="194"/>
      <c r="E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46"/>
    </row>
    <row r="308" spans="2:45" s="192" customFormat="1">
      <c r="B308" s="193"/>
      <c r="C308" s="193"/>
      <c r="D308" s="194"/>
      <c r="E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46"/>
    </row>
    <row r="309" spans="2:45" s="192" customFormat="1">
      <c r="B309" s="193"/>
      <c r="C309" s="193"/>
      <c r="D309" s="194"/>
      <c r="E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46"/>
    </row>
    <row r="310" spans="2:45" s="192" customFormat="1">
      <c r="B310" s="193"/>
      <c r="C310" s="193"/>
      <c r="D310" s="194"/>
      <c r="E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46"/>
    </row>
    <row r="311" spans="2:45" s="192" customFormat="1">
      <c r="B311" s="193"/>
      <c r="C311" s="193"/>
      <c r="D311" s="194"/>
      <c r="E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46"/>
    </row>
    <row r="312" spans="2:45" s="192" customFormat="1">
      <c r="B312" s="193"/>
      <c r="C312" s="193"/>
      <c r="D312" s="194"/>
      <c r="E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46"/>
    </row>
    <row r="313" spans="2:45" s="192" customFormat="1">
      <c r="B313" s="193"/>
      <c r="C313" s="193"/>
      <c r="D313" s="194"/>
      <c r="E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46"/>
    </row>
    <row r="314" spans="2:45" s="192" customFormat="1">
      <c r="B314" s="193"/>
      <c r="C314" s="193"/>
      <c r="D314" s="194"/>
      <c r="E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46"/>
    </row>
    <row r="315" spans="2:45" s="192" customFormat="1">
      <c r="B315" s="193"/>
      <c r="C315" s="193"/>
      <c r="D315" s="194"/>
      <c r="E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46"/>
    </row>
    <row r="316" spans="2:45" s="192" customFormat="1">
      <c r="B316" s="193"/>
      <c r="C316" s="193"/>
      <c r="D316" s="194"/>
      <c r="E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46"/>
    </row>
    <row r="317" spans="2:45" s="192" customFormat="1">
      <c r="B317" s="193"/>
      <c r="C317" s="193"/>
      <c r="D317" s="194"/>
      <c r="E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46"/>
    </row>
    <row r="318" spans="2:45" s="192" customFormat="1">
      <c r="B318" s="193"/>
      <c r="C318" s="193"/>
      <c r="D318" s="194"/>
      <c r="E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46"/>
    </row>
    <row r="319" spans="2:45" s="192" customFormat="1">
      <c r="B319" s="193"/>
      <c r="C319" s="193"/>
      <c r="D319" s="194"/>
      <c r="E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46"/>
    </row>
    <row r="320" spans="2:45" s="192" customFormat="1">
      <c r="B320" s="193"/>
      <c r="C320" s="193"/>
      <c r="D320" s="194"/>
      <c r="E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46"/>
    </row>
    <row r="321" spans="2:45" s="192" customFormat="1">
      <c r="B321" s="193"/>
      <c r="C321" s="193"/>
      <c r="D321" s="194"/>
      <c r="E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46"/>
    </row>
    <row r="322" spans="2:45" s="192" customFormat="1">
      <c r="B322" s="193"/>
      <c r="C322" s="193"/>
      <c r="D322" s="194"/>
      <c r="E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46"/>
    </row>
    <row r="323" spans="2:45" s="192" customFormat="1">
      <c r="B323" s="193"/>
      <c r="C323" s="193"/>
      <c r="D323" s="194"/>
      <c r="E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46"/>
    </row>
    <row r="324" spans="2:45" s="192" customFormat="1">
      <c r="B324" s="193"/>
      <c r="C324" s="193"/>
      <c r="D324" s="194"/>
      <c r="E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46"/>
    </row>
    <row r="325" spans="2:45" s="192" customFormat="1">
      <c r="B325" s="193"/>
      <c r="C325" s="193"/>
      <c r="D325" s="194"/>
      <c r="E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46"/>
    </row>
    <row r="326" spans="2:45" s="192" customFormat="1">
      <c r="B326" s="193"/>
      <c r="C326" s="193"/>
      <c r="D326" s="194"/>
      <c r="E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46"/>
    </row>
    <row r="327" spans="2:45" s="192" customFormat="1">
      <c r="B327" s="193"/>
      <c r="C327" s="193"/>
      <c r="D327" s="194"/>
      <c r="E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46"/>
    </row>
    <row r="328" spans="2:45" s="192" customFormat="1">
      <c r="B328" s="193"/>
      <c r="C328" s="193"/>
      <c r="D328" s="194"/>
      <c r="E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46"/>
    </row>
    <row r="329" spans="2:45" s="192" customFormat="1">
      <c r="B329" s="193"/>
      <c r="C329" s="193"/>
      <c r="D329" s="194"/>
      <c r="E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46"/>
    </row>
    <row r="330" spans="2:45" s="192" customFormat="1">
      <c r="B330" s="193"/>
      <c r="C330" s="193"/>
      <c r="D330" s="194"/>
      <c r="E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46"/>
    </row>
    <row r="331" spans="2:45" s="192" customFormat="1">
      <c r="B331" s="193"/>
      <c r="C331" s="193"/>
      <c r="D331" s="194"/>
      <c r="E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46"/>
    </row>
    <row r="332" spans="2:45" s="192" customFormat="1">
      <c r="B332" s="193"/>
      <c r="C332" s="193"/>
      <c r="D332" s="194"/>
      <c r="E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46"/>
    </row>
    <row r="333" spans="2:45" s="192" customFormat="1">
      <c r="B333" s="193"/>
      <c r="C333" s="193"/>
      <c r="D333" s="194"/>
      <c r="E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46"/>
    </row>
    <row r="334" spans="2:45" s="192" customFormat="1">
      <c r="B334" s="193"/>
      <c r="C334" s="193"/>
      <c r="D334" s="194"/>
      <c r="E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46"/>
    </row>
    <row r="335" spans="2:45" s="192" customFormat="1">
      <c r="B335" s="193"/>
      <c r="C335" s="193"/>
      <c r="D335" s="194"/>
      <c r="E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46"/>
    </row>
    <row r="336" spans="2:45" s="192" customFormat="1">
      <c r="B336" s="193"/>
      <c r="C336" s="193"/>
      <c r="D336" s="194"/>
      <c r="E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46"/>
    </row>
    <row r="337" spans="2:45" s="192" customFormat="1">
      <c r="B337" s="193"/>
      <c r="C337" s="193"/>
      <c r="D337" s="194"/>
      <c r="E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46"/>
    </row>
    <row r="338" spans="2:45" s="192" customFormat="1">
      <c r="B338" s="193"/>
      <c r="C338" s="193"/>
      <c r="D338" s="194"/>
      <c r="E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46"/>
    </row>
    <row r="339" spans="2:45" s="192" customFormat="1">
      <c r="B339" s="193"/>
      <c r="C339" s="193"/>
      <c r="D339" s="194"/>
      <c r="E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46"/>
    </row>
    <row r="340" spans="2:45" s="192" customFormat="1">
      <c r="B340" s="193"/>
      <c r="C340" s="193"/>
      <c r="D340" s="194"/>
      <c r="E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46"/>
    </row>
    <row r="341" spans="2:45" s="192" customFormat="1">
      <c r="B341" s="193"/>
      <c r="C341" s="193"/>
      <c r="D341" s="194"/>
      <c r="E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46"/>
    </row>
    <row r="342" spans="2:45" s="192" customFormat="1">
      <c r="B342" s="193"/>
      <c r="C342" s="193"/>
      <c r="D342" s="194"/>
      <c r="E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46"/>
    </row>
    <row r="343" spans="2:45" s="192" customFormat="1">
      <c r="B343" s="193"/>
      <c r="C343" s="193"/>
      <c r="D343" s="194"/>
      <c r="E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46"/>
    </row>
    <row r="344" spans="2:45" s="192" customFormat="1">
      <c r="B344" s="193"/>
      <c r="C344" s="193"/>
      <c r="D344" s="194"/>
      <c r="E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46"/>
    </row>
    <row r="345" spans="2:45" s="192" customFormat="1">
      <c r="B345" s="193"/>
      <c r="C345" s="193"/>
      <c r="D345" s="194"/>
      <c r="E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46"/>
    </row>
    <row r="346" spans="2:45" s="192" customFormat="1">
      <c r="B346" s="193"/>
      <c r="C346" s="193"/>
      <c r="D346" s="194"/>
      <c r="E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46"/>
    </row>
    <row r="347" spans="2:45" s="192" customFormat="1">
      <c r="B347" s="193"/>
      <c r="C347" s="193"/>
      <c r="D347" s="194"/>
      <c r="E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46"/>
    </row>
    <row r="348" spans="2:45" s="192" customFormat="1">
      <c r="B348" s="193"/>
      <c r="C348" s="193"/>
      <c r="D348" s="194"/>
      <c r="E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46"/>
    </row>
    <row r="349" spans="2:45" s="192" customFormat="1">
      <c r="B349" s="193"/>
      <c r="C349" s="193"/>
      <c r="D349" s="194"/>
      <c r="E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46"/>
    </row>
    <row r="350" spans="2:45" s="192" customFormat="1">
      <c r="B350" s="193"/>
      <c r="C350" s="193"/>
      <c r="D350" s="194"/>
      <c r="E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46"/>
    </row>
    <row r="351" spans="2:45" s="192" customFormat="1">
      <c r="B351" s="193"/>
      <c r="C351" s="193"/>
      <c r="D351" s="194"/>
      <c r="E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46"/>
    </row>
    <row r="352" spans="2:45" s="192" customFormat="1">
      <c r="B352" s="193"/>
      <c r="C352" s="193"/>
      <c r="D352" s="194"/>
      <c r="E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46"/>
    </row>
    <row r="353" spans="2:45" s="192" customFormat="1">
      <c r="B353" s="193"/>
      <c r="C353" s="193"/>
      <c r="D353" s="194"/>
      <c r="E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46"/>
    </row>
    <row r="354" spans="2:45" s="192" customFormat="1">
      <c r="B354" s="193"/>
      <c r="C354" s="193"/>
      <c r="D354" s="194"/>
      <c r="E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46"/>
    </row>
    <row r="355" spans="2:45" s="192" customFormat="1">
      <c r="B355" s="193"/>
      <c r="C355" s="193"/>
      <c r="D355" s="194"/>
      <c r="E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46"/>
    </row>
    <row r="356" spans="2:45" s="192" customFormat="1">
      <c r="B356" s="193"/>
      <c r="C356" s="193"/>
      <c r="D356" s="194"/>
      <c r="E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46"/>
    </row>
    <row r="357" spans="2:45" s="192" customFormat="1">
      <c r="B357" s="193"/>
      <c r="C357" s="193"/>
      <c r="D357" s="194"/>
      <c r="E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46"/>
    </row>
    <row r="358" spans="2:45" s="192" customFormat="1">
      <c r="B358" s="193"/>
      <c r="C358" s="193"/>
      <c r="D358" s="194"/>
      <c r="E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46"/>
    </row>
    <row r="359" spans="2:45" s="192" customFormat="1">
      <c r="B359" s="193"/>
      <c r="C359" s="193"/>
      <c r="D359" s="194"/>
      <c r="E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46"/>
    </row>
    <row r="360" spans="2:45" s="192" customFormat="1">
      <c r="B360" s="193"/>
      <c r="C360" s="193"/>
      <c r="D360" s="194"/>
      <c r="E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46"/>
    </row>
    <row r="361" spans="2:45" s="192" customFormat="1">
      <c r="B361" s="193"/>
      <c r="C361" s="193"/>
      <c r="D361" s="194"/>
      <c r="E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46"/>
    </row>
    <row r="362" spans="2:45" s="192" customFormat="1">
      <c r="B362" s="193"/>
      <c r="C362" s="193"/>
      <c r="D362" s="194"/>
      <c r="E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46"/>
    </row>
    <row r="363" spans="2:45" s="192" customFormat="1">
      <c r="B363" s="193"/>
      <c r="C363" s="193"/>
      <c r="D363" s="194"/>
      <c r="E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46"/>
    </row>
    <row r="364" spans="2:45" s="192" customFormat="1">
      <c r="B364" s="193"/>
      <c r="C364" s="193"/>
      <c r="D364" s="194"/>
      <c r="E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46"/>
    </row>
    <row r="365" spans="2:45" s="192" customFormat="1">
      <c r="B365" s="193"/>
      <c r="C365" s="193"/>
      <c r="D365" s="194"/>
      <c r="E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46"/>
    </row>
    <row r="366" spans="2:45" s="192" customFormat="1">
      <c r="B366" s="193"/>
      <c r="C366" s="193"/>
      <c r="D366" s="194"/>
      <c r="E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46"/>
    </row>
    <row r="367" spans="2:45" s="192" customFormat="1">
      <c r="B367" s="193"/>
      <c r="C367" s="193"/>
      <c r="D367" s="194"/>
      <c r="E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46"/>
    </row>
    <row r="368" spans="2:45" s="192" customFormat="1">
      <c r="B368" s="193"/>
      <c r="C368" s="193"/>
      <c r="D368" s="194"/>
      <c r="E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46"/>
    </row>
    <row r="369" spans="2:45" s="192" customFormat="1">
      <c r="B369" s="193"/>
      <c r="C369" s="193"/>
      <c r="D369" s="194"/>
      <c r="E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46"/>
    </row>
    <row r="370" spans="2:45" s="192" customFormat="1">
      <c r="B370" s="193"/>
      <c r="C370" s="193"/>
      <c r="D370" s="194"/>
      <c r="E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46"/>
    </row>
    <row r="371" spans="2:45" s="192" customFormat="1">
      <c r="B371" s="193"/>
      <c r="C371" s="193"/>
      <c r="D371" s="194"/>
      <c r="E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46"/>
    </row>
    <row r="372" spans="2:45" s="192" customFormat="1">
      <c r="B372" s="193"/>
      <c r="C372" s="193"/>
      <c r="D372" s="194"/>
      <c r="E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46"/>
    </row>
    <row r="373" spans="2:45" s="192" customFormat="1">
      <c r="B373" s="193"/>
      <c r="C373" s="193"/>
      <c r="D373" s="194"/>
      <c r="E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46"/>
    </row>
    <row r="374" spans="2:45" s="192" customFormat="1">
      <c r="B374" s="193"/>
      <c r="C374" s="193"/>
      <c r="D374" s="194"/>
      <c r="E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46"/>
    </row>
    <row r="375" spans="2:45" s="192" customFormat="1">
      <c r="B375" s="193"/>
      <c r="C375" s="193"/>
      <c r="D375" s="194"/>
      <c r="E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46"/>
    </row>
    <row r="376" spans="2:45" s="192" customFormat="1">
      <c r="B376" s="193"/>
      <c r="C376" s="193"/>
      <c r="D376" s="194"/>
      <c r="E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46"/>
    </row>
    <row r="377" spans="2:45" s="192" customFormat="1">
      <c r="B377" s="193"/>
      <c r="C377" s="193"/>
      <c r="D377" s="194"/>
      <c r="E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46"/>
    </row>
    <row r="378" spans="2:45" s="192" customFormat="1">
      <c r="B378" s="193"/>
      <c r="C378" s="193"/>
      <c r="D378" s="194"/>
      <c r="E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46"/>
    </row>
    <row r="379" spans="2:45" s="192" customFormat="1">
      <c r="B379" s="193"/>
      <c r="C379" s="193"/>
      <c r="D379" s="194"/>
      <c r="E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46"/>
    </row>
    <row r="380" spans="2:45" s="192" customFormat="1">
      <c r="B380" s="193"/>
      <c r="C380" s="193"/>
      <c r="D380" s="194"/>
      <c r="E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46"/>
    </row>
    <row r="381" spans="2:45" s="192" customFormat="1">
      <c r="B381" s="193"/>
      <c r="C381" s="193"/>
      <c r="D381" s="194"/>
      <c r="E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46"/>
    </row>
    <row r="382" spans="2:45" s="192" customFormat="1">
      <c r="B382" s="193"/>
      <c r="C382" s="193"/>
      <c r="D382" s="194"/>
      <c r="E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46"/>
    </row>
    <row r="383" spans="2:45" s="192" customFormat="1">
      <c r="B383" s="193"/>
      <c r="C383" s="193"/>
      <c r="D383" s="194"/>
      <c r="E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46"/>
    </row>
    <row r="384" spans="2:45" s="192" customFormat="1">
      <c r="B384" s="193"/>
      <c r="C384" s="193"/>
      <c r="D384" s="194"/>
      <c r="E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46"/>
    </row>
    <row r="385" spans="2:45" s="192" customFormat="1">
      <c r="B385" s="193"/>
      <c r="C385" s="193"/>
      <c r="D385" s="194"/>
      <c r="E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46"/>
    </row>
    <row r="386" spans="2:45" s="192" customFormat="1">
      <c r="B386" s="193"/>
      <c r="C386" s="193"/>
      <c r="D386" s="194"/>
      <c r="E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46"/>
    </row>
    <row r="387" spans="2:45" s="192" customFormat="1">
      <c r="B387" s="193"/>
      <c r="C387" s="193"/>
      <c r="D387" s="194"/>
      <c r="E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46"/>
    </row>
    <row r="388" spans="2:45" s="192" customFormat="1">
      <c r="B388" s="193"/>
      <c r="C388" s="193"/>
      <c r="D388" s="194"/>
      <c r="E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46"/>
    </row>
    <row r="389" spans="2:45" s="192" customFormat="1">
      <c r="B389" s="193"/>
      <c r="C389" s="193"/>
      <c r="D389" s="194"/>
      <c r="E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46"/>
    </row>
    <row r="390" spans="2:45" s="192" customFormat="1">
      <c r="B390" s="193"/>
      <c r="C390" s="193"/>
      <c r="D390" s="194"/>
      <c r="E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46"/>
    </row>
    <row r="391" spans="2:45" s="192" customFormat="1">
      <c r="B391" s="193"/>
      <c r="C391" s="193"/>
      <c r="D391" s="194"/>
      <c r="E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46"/>
    </row>
    <row r="392" spans="2:45" s="192" customFormat="1">
      <c r="B392" s="193"/>
      <c r="C392" s="193"/>
      <c r="D392" s="194"/>
      <c r="E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46"/>
    </row>
    <row r="393" spans="2:45" s="192" customFormat="1">
      <c r="B393" s="193"/>
      <c r="C393" s="193"/>
      <c r="D393" s="194"/>
      <c r="E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46"/>
    </row>
    <row r="394" spans="2:45" s="192" customFormat="1">
      <c r="B394" s="193"/>
      <c r="C394" s="193"/>
      <c r="D394" s="194"/>
      <c r="E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46"/>
    </row>
    <row r="395" spans="2:45" s="192" customFormat="1">
      <c r="B395" s="193"/>
      <c r="C395" s="193"/>
      <c r="D395" s="194"/>
      <c r="E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46"/>
    </row>
    <row r="396" spans="2:45" s="192" customFormat="1">
      <c r="B396" s="193"/>
      <c r="C396" s="193"/>
      <c r="D396" s="194"/>
      <c r="E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46"/>
    </row>
    <row r="397" spans="2:45" s="192" customFormat="1">
      <c r="B397" s="193"/>
      <c r="C397" s="193"/>
      <c r="D397" s="194"/>
      <c r="E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46"/>
    </row>
    <row r="398" spans="2:45" s="192" customFormat="1">
      <c r="B398" s="193"/>
      <c r="C398" s="193"/>
      <c r="D398" s="194"/>
      <c r="E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46"/>
    </row>
    <row r="399" spans="2:45" s="192" customFormat="1">
      <c r="B399" s="193"/>
      <c r="C399" s="193"/>
      <c r="D399" s="194"/>
      <c r="E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46"/>
    </row>
    <row r="400" spans="2:45" s="192" customFormat="1">
      <c r="B400" s="193"/>
      <c r="C400" s="193"/>
      <c r="D400" s="194"/>
      <c r="E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46"/>
    </row>
    <row r="401" spans="2:45" s="192" customFormat="1">
      <c r="B401" s="193"/>
      <c r="C401" s="193"/>
      <c r="D401" s="194"/>
      <c r="E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46"/>
    </row>
    <row r="402" spans="2:45" s="192" customFormat="1">
      <c r="B402" s="193"/>
      <c r="C402" s="193"/>
      <c r="D402" s="194"/>
      <c r="E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46"/>
    </row>
    <row r="403" spans="2:45" s="192" customFormat="1">
      <c r="B403" s="193"/>
      <c r="C403" s="193"/>
      <c r="D403" s="194"/>
      <c r="E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46"/>
    </row>
    <row r="404" spans="2:45" s="192" customFormat="1">
      <c r="B404" s="193"/>
      <c r="C404" s="193"/>
      <c r="D404" s="194"/>
      <c r="E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46"/>
    </row>
    <row r="405" spans="2:45" s="192" customFormat="1">
      <c r="B405" s="193"/>
      <c r="C405" s="193"/>
      <c r="D405" s="194"/>
      <c r="E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46"/>
    </row>
    <row r="406" spans="2:45" s="192" customFormat="1">
      <c r="B406" s="193"/>
      <c r="C406" s="193"/>
      <c r="D406" s="194"/>
      <c r="E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46"/>
    </row>
    <row r="407" spans="2:45" s="192" customFormat="1">
      <c r="B407" s="193"/>
      <c r="C407" s="193"/>
      <c r="D407" s="194"/>
      <c r="E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46"/>
    </row>
    <row r="408" spans="2:45" s="192" customFormat="1">
      <c r="B408" s="193"/>
      <c r="C408" s="193"/>
      <c r="D408" s="194"/>
      <c r="E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46"/>
    </row>
    <row r="409" spans="2:45" s="192" customFormat="1">
      <c r="B409" s="193"/>
      <c r="C409" s="193"/>
      <c r="D409" s="194"/>
      <c r="E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46"/>
    </row>
    <row r="410" spans="2:45" s="192" customFormat="1">
      <c r="B410" s="193"/>
      <c r="C410" s="193"/>
      <c r="D410" s="194"/>
      <c r="E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46"/>
    </row>
    <row r="411" spans="2:45" s="192" customFormat="1">
      <c r="B411" s="193"/>
      <c r="C411" s="193"/>
      <c r="D411" s="194"/>
      <c r="E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46"/>
    </row>
    <row r="412" spans="2:45" s="192" customFormat="1">
      <c r="B412" s="193"/>
      <c r="C412" s="193"/>
      <c r="D412" s="194"/>
      <c r="E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46"/>
    </row>
    <row r="413" spans="2:45" s="192" customFormat="1">
      <c r="B413" s="193"/>
      <c r="C413" s="193"/>
      <c r="D413" s="194"/>
      <c r="E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46"/>
    </row>
    <row r="414" spans="2:45" s="192" customFormat="1">
      <c r="B414" s="193"/>
      <c r="C414" s="193"/>
      <c r="D414" s="194"/>
      <c r="E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46"/>
    </row>
    <row r="415" spans="2:45" s="192" customFormat="1">
      <c r="B415" s="193"/>
      <c r="C415" s="193"/>
      <c r="D415" s="194"/>
      <c r="E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46"/>
    </row>
    <row r="416" spans="2:45" s="192" customFormat="1">
      <c r="B416" s="193"/>
      <c r="C416" s="193"/>
      <c r="D416" s="194"/>
      <c r="E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46"/>
    </row>
    <row r="417" spans="2:45" s="192" customFormat="1">
      <c r="B417" s="193"/>
      <c r="C417" s="193"/>
      <c r="D417" s="194"/>
      <c r="E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46"/>
    </row>
    <row r="418" spans="2:45" s="192" customFormat="1">
      <c r="B418" s="193"/>
      <c r="C418" s="193"/>
      <c r="D418" s="194"/>
      <c r="E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46"/>
    </row>
    <row r="419" spans="2:45" s="192" customFormat="1">
      <c r="B419" s="193"/>
      <c r="C419" s="193"/>
      <c r="D419" s="194"/>
      <c r="E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46"/>
    </row>
    <row r="420" spans="2:45" s="192" customFormat="1">
      <c r="B420" s="193"/>
      <c r="C420" s="193"/>
      <c r="D420" s="194"/>
      <c r="E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46"/>
    </row>
    <row r="421" spans="2:45" s="192" customFormat="1">
      <c r="B421" s="193"/>
      <c r="C421" s="193"/>
      <c r="D421" s="194"/>
      <c r="E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46"/>
    </row>
    <row r="422" spans="2:45" s="192" customFormat="1">
      <c r="B422" s="193"/>
      <c r="C422" s="193"/>
      <c r="D422" s="194"/>
      <c r="E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46"/>
    </row>
    <row r="423" spans="2:45" s="192" customFormat="1">
      <c r="B423" s="193"/>
      <c r="C423" s="193"/>
      <c r="D423" s="194"/>
      <c r="E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46"/>
    </row>
    <row r="424" spans="2:45" s="192" customFormat="1">
      <c r="B424" s="193"/>
      <c r="C424" s="193"/>
      <c r="D424" s="194"/>
      <c r="E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46"/>
    </row>
    <row r="425" spans="2:45" s="192" customFormat="1">
      <c r="B425" s="193"/>
      <c r="C425" s="193"/>
      <c r="D425" s="194"/>
      <c r="E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46"/>
    </row>
    <row r="426" spans="2:45" s="192" customFormat="1">
      <c r="B426" s="193"/>
      <c r="C426" s="193"/>
      <c r="D426" s="194"/>
      <c r="E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46"/>
    </row>
    <row r="427" spans="2:45" s="192" customFormat="1">
      <c r="B427" s="193"/>
      <c r="C427" s="193"/>
      <c r="D427" s="194"/>
      <c r="E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46"/>
    </row>
    <row r="428" spans="2:45" s="192" customFormat="1">
      <c r="B428" s="193"/>
      <c r="C428" s="193"/>
      <c r="D428" s="194"/>
      <c r="E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46"/>
    </row>
    <row r="429" spans="2:45" s="192" customFormat="1">
      <c r="B429" s="193"/>
      <c r="C429" s="193"/>
      <c r="D429" s="194"/>
      <c r="E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46"/>
    </row>
    <row r="430" spans="2:45" s="192" customFormat="1">
      <c r="B430" s="193"/>
      <c r="C430" s="193"/>
      <c r="D430" s="194"/>
      <c r="E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46"/>
    </row>
    <row r="431" spans="2:45" s="192" customFormat="1">
      <c r="B431" s="193"/>
      <c r="C431" s="193"/>
      <c r="D431" s="194"/>
      <c r="E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46"/>
    </row>
    <row r="432" spans="2:45" s="192" customFormat="1">
      <c r="B432" s="193"/>
      <c r="C432" s="193"/>
      <c r="D432" s="194"/>
      <c r="E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46"/>
    </row>
    <row r="433" spans="2:45" s="192" customFormat="1">
      <c r="B433" s="193"/>
      <c r="C433" s="193"/>
      <c r="D433" s="194"/>
      <c r="E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46"/>
    </row>
    <row r="434" spans="2:45" s="192" customFormat="1">
      <c r="B434" s="193"/>
      <c r="C434" s="193"/>
      <c r="D434" s="194"/>
      <c r="E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46"/>
    </row>
    <row r="435" spans="2:45" s="192" customFormat="1">
      <c r="B435" s="193"/>
      <c r="C435" s="193"/>
      <c r="D435" s="194"/>
      <c r="E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46"/>
    </row>
    <row r="436" spans="2:45" s="192" customFormat="1">
      <c r="B436" s="193"/>
      <c r="C436" s="193"/>
      <c r="D436" s="194"/>
      <c r="E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46"/>
    </row>
    <row r="437" spans="2:45" s="192" customFormat="1">
      <c r="B437" s="193"/>
      <c r="C437" s="193"/>
      <c r="D437" s="194"/>
      <c r="E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46"/>
    </row>
    <row r="438" spans="2:45" s="192" customFormat="1">
      <c r="B438" s="193"/>
      <c r="C438" s="193"/>
      <c r="D438" s="194"/>
      <c r="E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46"/>
    </row>
    <row r="439" spans="2:45" s="192" customFormat="1">
      <c r="B439" s="193"/>
      <c r="C439" s="193"/>
      <c r="D439" s="194"/>
      <c r="E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46"/>
    </row>
    <row r="440" spans="2:45" s="192" customFormat="1">
      <c r="B440" s="193"/>
      <c r="C440" s="193"/>
      <c r="D440" s="194"/>
      <c r="E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46"/>
    </row>
    <row r="441" spans="2:45" s="192" customFormat="1">
      <c r="B441" s="193"/>
      <c r="C441" s="193"/>
      <c r="D441" s="194"/>
      <c r="E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46"/>
    </row>
    <row r="442" spans="2:45" s="192" customFormat="1">
      <c r="B442" s="193"/>
      <c r="C442" s="193"/>
      <c r="D442" s="194"/>
      <c r="E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46"/>
    </row>
    <row r="443" spans="2:45" s="192" customFormat="1">
      <c r="B443" s="193"/>
      <c r="C443" s="193"/>
      <c r="D443" s="194"/>
      <c r="E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46"/>
    </row>
    <row r="444" spans="2:45" s="192" customFormat="1">
      <c r="B444" s="193"/>
      <c r="C444" s="193"/>
      <c r="D444" s="194"/>
      <c r="E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46"/>
    </row>
    <row r="445" spans="2:45" s="192" customFormat="1">
      <c r="B445" s="193"/>
      <c r="C445" s="193"/>
      <c r="D445" s="194"/>
      <c r="E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46"/>
    </row>
    <row r="446" spans="2:45" s="192" customFormat="1">
      <c r="B446" s="193"/>
      <c r="C446" s="193"/>
      <c r="D446" s="194"/>
      <c r="E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46"/>
    </row>
    <row r="447" spans="2:45" s="192" customFormat="1">
      <c r="B447" s="193"/>
      <c r="C447" s="193"/>
      <c r="D447" s="194"/>
      <c r="E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46"/>
    </row>
    <row r="448" spans="2:45" s="192" customFormat="1">
      <c r="B448" s="193"/>
      <c r="C448" s="193"/>
      <c r="D448" s="194"/>
      <c r="E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46"/>
    </row>
    <row r="449" spans="2:45" s="192" customFormat="1">
      <c r="B449" s="193"/>
      <c r="C449" s="193"/>
      <c r="D449" s="194"/>
      <c r="E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46"/>
    </row>
    <row r="450" spans="2:45" s="192" customFormat="1">
      <c r="B450" s="193"/>
      <c r="C450" s="193"/>
      <c r="D450" s="194"/>
      <c r="E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46"/>
    </row>
    <row r="451" spans="2:45" s="192" customFormat="1">
      <c r="B451" s="193"/>
      <c r="C451" s="193"/>
      <c r="D451" s="194"/>
      <c r="E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46"/>
    </row>
    <row r="452" spans="2:45" s="192" customFormat="1">
      <c r="B452" s="193"/>
      <c r="C452" s="193"/>
      <c r="D452" s="194"/>
      <c r="E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46"/>
    </row>
    <row r="453" spans="2:45" s="192" customFormat="1">
      <c r="B453" s="193"/>
      <c r="C453" s="193"/>
      <c r="D453" s="194"/>
      <c r="E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46"/>
    </row>
    <row r="454" spans="2:45" s="192" customFormat="1">
      <c r="B454" s="193"/>
      <c r="C454" s="193"/>
      <c r="D454" s="194"/>
      <c r="E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46"/>
    </row>
    <row r="455" spans="2:45" s="192" customFormat="1">
      <c r="B455" s="193"/>
      <c r="C455" s="193"/>
      <c r="D455" s="194"/>
      <c r="E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46"/>
    </row>
    <row r="456" spans="2:45" s="192" customFormat="1">
      <c r="B456" s="193"/>
      <c r="C456" s="193"/>
      <c r="D456" s="194"/>
      <c r="E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46"/>
    </row>
    <row r="457" spans="2:45" s="192" customFormat="1">
      <c r="B457" s="193"/>
      <c r="C457" s="193"/>
      <c r="D457" s="194"/>
      <c r="E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46"/>
    </row>
    <row r="458" spans="2:45" s="192" customFormat="1">
      <c r="B458" s="193"/>
      <c r="C458" s="193"/>
      <c r="D458" s="194"/>
      <c r="E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46"/>
    </row>
    <row r="459" spans="2:45" s="192" customFormat="1">
      <c r="B459" s="193"/>
      <c r="C459" s="193"/>
      <c r="D459" s="194"/>
      <c r="E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46"/>
    </row>
    <row r="460" spans="2:45" s="192" customFormat="1">
      <c r="B460" s="193"/>
      <c r="C460" s="193"/>
      <c r="D460" s="194"/>
      <c r="E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46"/>
    </row>
    <row r="461" spans="2:45" s="192" customFormat="1">
      <c r="B461" s="193"/>
      <c r="C461" s="193"/>
      <c r="D461" s="194"/>
      <c r="E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46"/>
    </row>
    <row r="462" spans="2:45" s="192" customFormat="1">
      <c r="B462" s="193"/>
      <c r="C462" s="193"/>
      <c r="D462" s="194"/>
      <c r="E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46"/>
    </row>
    <row r="463" spans="2:45" s="192" customFormat="1">
      <c r="B463" s="193"/>
      <c r="C463" s="193"/>
      <c r="D463" s="194"/>
      <c r="E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46"/>
    </row>
    <row r="464" spans="2:45" s="192" customFormat="1">
      <c r="B464" s="193"/>
      <c r="C464" s="193"/>
      <c r="D464" s="194"/>
      <c r="E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46"/>
    </row>
    <row r="465" spans="2:45" s="192" customFormat="1">
      <c r="B465" s="193"/>
      <c r="C465" s="193"/>
      <c r="D465" s="194"/>
      <c r="E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46"/>
    </row>
    <row r="466" spans="2:45" s="192" customFormat="1">
      <c r="B466" s="193"/>
      <c r="C466" s="193"/>
      <c r="D466" s="194"/>
      <c r="E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46"/>
    </row>
    <row r="467" spans="2:45" s="192" customFormat="1">
      <c r="B467" s="193"/>
      <c r="C467" s="193"/>
      <c r="D467" s="194"/>
      <c r="E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46"/>
    </row>
    <row r="468" spans="2:45" s="192" customFormat="1">
      <c r="B468" s="193"/>
      <c r="C468" s="193"/>
      <c r="D468" s="194"/>
      <c r="E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46"/>
    </row>
    <row r="469" spans="2:45" s="192" customFormat="1">
      <c r="B469" s="193"/>
      <c r="C469" s="193"/>
      <c r="D469" s="194"/>
      <c r="E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46"/>
    </row>
    <row r="470" spans="2:45" s="192" customFormat="1">
      <c r="B470" s="193"/>
      <c r="C470" s="193"/>
      <c r="D470" s="194"/>
      <c r="E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46"/>
    </row>
    <row r="471" spans="2:45" s="192" customFormat="1">
      <c r="B471" s="193"/>
      <c r="C471" s="193"/>
      <c r="D471" s="194"/>
      <c r="E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46"/>
    </row>
    <row r="472" spans="2:45" s="192" customFormat="1">
      <c r="B472" s="193"/>
      <c r="C472" s="193"/>
      <c r="D472" s="194"/>
      <c r="E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46"/>
    </row>
    <row r="473" spans="2:45" s="192" customFormat="1">
      <c r="B473" s="193"/>
      <c r="C473" s="193"/>
      <c r="D473" s="194"/>
      <c r="E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46"/>
    </row>
    <row r="474" spans="2:45" s="192" customFormat="1">
      <c r="B474" s="193"/>
      <c r="C474" s="193"/>
      <c r="D474" s="194"/>
      <c r="E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46"/>
    </row>
    <row r="475" spans="2:45" s="192" customFormat="1">
      <c r="B475" s="193"/>
      <c r="C475" s="193"/>
      <c r="D475" s="194"/>
      <c r="E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46"/>
    </row>
    <row r="476" spans="2:45" s="192" customFormat="1">
      <c r="B476" s="193"/>
      <c r="C476" s="193"/>
      <c r="D476" s="194"/>
      <c r="E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46"/>
    </row>
    <row r="477" spans="2:45" s="192" customFormat="1">
      <c r="B477" s="193"/>
      <c r="C477" s="193"/>
      <c r="D477" s="194"/>
      <c r="E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46"/>
    </row>
    <row r="478" spans="2:45" s="192" customFormat="1">
      <c r="B478" s="193"/>
      <c r="C478" s="193"/>
      <c r="D478" s="194"/>
      <c r="E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46"/>
    </row>
    <row r="479" spans="2:45" s="192" customFormat="1">
      <c r="B479" s="193"/>
      <c r="C479" s="193"/>
      <c r="D479" s="194"/>
      <c r="E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46"/>
    </row>
    <row r="480" spans="2:45" s="192" customFormat="1">
      <c r="B480" s="193"/>
      <c r="C480" s="193"/>
      <c r="D480" s="194"/>
      <c r="E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46"/>
    </row>
    <row r="481" spans="2:45" s="192" customFormat="1">
      <c r="B481" s="193"/>
      <c r="C481" s="193"/>
      <c r="D481" s="194"/>
      <c r="E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46"/>
    </row>
    <row r="482" spans="2:45" s="192" customFormat="1">
      <c r="B482" s="193"/>
      <c r="C482" s="193"/>
      <c r="D482" s="194"/>
      <c r="E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46"/>
    </row>
    <row r="483" spans="2:45" s="192" customFormat="1">
      <c r="B483" s="193"/>
      <c r="C483" s="193"/>
      <c r="D483" s="194"/>
      <c r="E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46"/>
    </row>
    <row r="484" spans="2:45" s="192" customFormat="1">
      <c r="B484" s="193"/>
      <c r="C484" s="193"/>
      <c r="D484" s="194"/>
      <c r="E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46"/>
    </row>
    <row r="485" spans="2:45" s="192" customFormat="1">
      <c r="B485" s="193"/>
      <c r="C485" s="193"/>
      <c r="D485" s="194"/>
      <c r="E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46"/>
    </row>
    <row r="486" spans="2:45" s="192" customFormat="1">
      <c r="B486" s="193"/>
      <c r="C486" s="193"/>
      <c r="D486" s="194"/>
      <c r="E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46"/>
    </row>
    <row r="487" spans="2:45" s="192" customFormat="1">
      <c r="B487" s="193"/>
      <c r="C487" s="193"/>
      <c r="D487" s="194"/>
      <c r="E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46"/>
    </row>
    <row r="488" spans="2:45" s="192" customFormat="1">
      <c r="B488" s="193"/>
      <c r="C488" s="193"/>
      <c r="D488" s="194"/>
      <c r="E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46"/>
    </row>
    <row r="489" spans="2:45" s="192" customFormat="1">
      <c r="B489" s="193"/>
      <c r="C489" s="193"/>
      <c r="D489" s="194"/>
      <c r="E489" s="194"/>
      <c r="H489" s="194"/>
      <c r="I489" s="194"/>
      <c r="J489" s="194"/>
      <c r="K489" s="194"/>
      <c r="L489" s="194"/>
      <c r="M489" s="194"/>
      <c r="N489" s="194"/>
      <c r="O489" s="194"/>
      <c r="P489" s="194"/>
      <c r="Q489" s="194"/>
      <c r="R489" s="194"/>
      <c r="S489" s="194"/>
      <c r="T489" s="194"/>
      <c r="U489" s="194"/>
      <c r="V489" s="194"/>
      <c r="W489" s="194"/>
      <c r="X489" s="194"/>
      <c r="Y489" s="194"/>
      <c r="Z489" s="194"/>
      <c r="AA489" s="194"/>
      <c r="AB489" s="194"/>
      <c r="AC489" s="194"/>
      <c r="AD489" s="194"/>
      <c r="AE489" s="194"/>
      <c r="AF489" s="194"/>
      <c r="AG489" s="194"/>
      <c r="AH489" s="194"/>
      <c r="AI489" s="194"/>
      <c r="AJ489" s="194"/>
      <c r="AK489" s="194"/>
      <c r="AL489" s="194"/>
      <c r="AM489" s="194"/>
      <c r="AN489" s="194"/>
      <c r="AO489" s="194"/>
      <c r="AP489" s="194"/>
      <c r="AQ489" s="194"/>
      <c r="AR489" s="194"/>
      <c r="AS489" s="46"/>
    </row>
    <row r="490" spans="2:45" s="192" customFormat="1">
      <c r="B490" s="193"/>
      <c r="C490" s="193"/>
      <c r="D490" s="194"/>
      <c r="E490" s="194"/>
      <c r="H490" s="194"/>
      <c r="I490" s="194"/>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c r="AJ490" s="194"/>
      <c r="AK490" s="194"/>
      <c r="AL490" s="194"/>
      <c r="AM490" s="194"/>
      <c r="AN490" s="194"/>
      <c r="AO490" s="194"/>
      <c r="AP490" s="194"/>
      <c r="AQ490" s="194"/>
      <c r="AR490" s="194"/>
      <c r="AS490" s="46"/>
    </row>
    <row r="491" spans="2:45" s="192" customFormat="1">
      <c r="B491" s="193"/>
      <c r="C491" s="193"/>
      <c r="D491" s="194"/>
      <c r="E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4"/>
      <c r="AM491" s="194"/>
      <c r="AN491" s="194"/>
      <c r="AO491" s="194"/>
      <c r="AP491" s="194"/>
      <c r="AQ491" s="194"/>
      <c r="AR491" s="194"/>
      <c r="AS491" s="46"/>
    </row>
    <row r="492" spans="2:45" s="192" customFormat="1">
      <c r="B492" s="193"/>
      <c r="C492" s="193"/>
      <c r="D492" s="194"/>
      <c r="E492" s="194"/>
      <c r="H492" s="194"/>
      <c r="I492" s="194"/>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c r="AJ492" s="194"/>
      <c r="AK492" s="194"/>
      <c r="AL492" s="194"/>
      <c r="AM492" s="194"/>
      <c r="AN492" s="194"/>
      <c r="AO492" s="194"/>
      <c r="AP492" s="194"/>
      <c r="AQ492" s="194"/>
      <c r="AR492" s="194"/>
      <c r="AS492" s="46"/>
    </row>
    <row r="493" spans="2:45" s="192" customFormat="1">
      <c r="B493" s="193"/>
      <c r="C493" s="193"/>
      <c r="D493" s="194"/>
      <c r="E493" s="194"/>
      <c r="H493" s="194"/>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c r="AG493" s="194"/>
      <c r="AH493" s="194"/>
      <c r="AI493" s="194"/>
      <c r="AJ493" s="194"/>
      <c r="AK493" s="194"/>
      <c r="AL493" s="194"/>
      <c r="AM493" s="194"/>
      <c r="AN493" s="194"/>
      <c r="AO493" s="194"/>
      <c r="AP493" s="194"/>
      <c r="AQ493" s="194"/>
      <c r="AR493" s="194"/>
      <c r="AS493" s="46"/>
    </row>
    <row r="494" spans="2:45" s="192" customFormat="1">
      <c r="B494" s="193"/>
      <c r="C494" s="193"/>
      <c r="D494" s="194"/>
      <c r="E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4"/>
      <c r="AM494" s="194"/>
      <c r="AN494" s="194"/>
      <c r="AO494" s="194"/>
      <c r="AP494" s="194"/>
      <c r="AQ494" s="194"/>
      <c r="AR494" s="194"/>
      <c r="AS494" s="46"/>
    </row>
    <row r="495" spans="2:45" s="192" customFormat="1">
      <c r="B495" s="193"/>
      <c r="C495" s="193"/>
      <c r="D495" s="194"/>
      <c r="E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4"/>
      <c r="AM495" s="194"/>
      <c r="AN495" s="194"/>
      <c r="AO495" s="194"/>
      <c r="AP495" s="194"/>
      <c r="AQ495" s="194"/>
      <c r="AR495" s="194"/>
      <c r="AS495" s="46"/>
    </row>
    <row r="496" spans="2:45" s="192" customFormat="1">
      <c r="B496" s="193"/>
      <c r="C496" s="193"/>
      <c r="D496" s="194"/>
      <c r="E496" s="194"/>
      <c r="H496" s="194"/>
      <c r="I496" s="194"/>
      <c r="J496" s="194"/>
      <c r="K496" s="194"/>
      <c r="L496" s="194"/>
      <c r="M496" s="194"/>
      <c r="N496" s="194"/>
      <c r="O496" s="194"/>
      <c r="P496" s="194"/>
      <c r="Q496" s="194"/>
      <c r="R496" s="194"/>
      <c r="S496" s="194"/>
      <c r="T496" s="194"/>
      <c r="U496" s="194"/>
      <c r="V496" s="194"/>
      <c r="W496" s="194"/>
      <c r="X496" s="194"/>
      <c r="Y496" s="194"/>
      <c r="Z496" s="194"/>
      <c r="AA496" s="194"/>
      <c r="AB496" s="194"/>
      <c r="AC496" s="194"/>
      <c r="AD496" s="194"/>
      <c r="AE496" s="194"/>
      <c r="AF496" s="194"/>
      <c r="AG496" s="194"/>
      <c r="AH496" s="194"/>
      <c r="AI496" s="194"/>
      <c r="AJ496" s="194"/>
      <c r="AK496" s="194"/>
      <c r="AL496" s="194"/>
      <c r="AM496" s="194"/>
      <c r="AN496" s="194"/>
      <c r="AO496" s="194"/>
      <c r="AP496" s="194"/>
      <c r="AQ496" s="194"/>
      <c r="AR496" s="194"/>
      <c r="AS496" s="46"/>
    </row>
    <row r="497" spans="2:45" s="192" customFormat="1">
      <c r="B497" s="193"/>
      <c r="C497" s="193"/>
      <c r="D497" s="194"/>
      <c r="E497" s="194"/>
      <c r="H497" s="194"/>
      <c r="I497" s="194"/>
      <c r="J497" s="194"/>
      <c r="K497" s="194"/>
      <c r="L497" s="194"/>
      <c r="M497" s="194"/>
      <c r="N497" s="194"/>
      <c r="O497" s="194"/>
      <c r="P497" s="194"/>
      <c r="Q497" s="194"/>
      <c r="R497" s="194"/>
      <c r="S497" s="194"/>
      <c r="T497" s="194"/>
      <c r="U497" s="194"/>
      <c r="V497" s="194"/>
      <c r="W497" s="194"/>
      <c r="X497" s="194"/>
      <c r="Y497" s="194"/>
      <c r="Z497" s="194"/>
      <c r="AA497" s="194"/>
      <c r="AB497" s="194"/>
      <c r="AC497" s="194"/>
      <c r="AD497" s="194"/>
      <c r="AE497" s="194"/>
      <c r="AF497" s="194"/>
      <c r="AG497" s="194"/>
      <c r="AH497" s="194"/>
      <c r="AI497" s="194"/>
      <c r="AJ497" s="194"/>
      <c r="AK497" s="194"/>
      <c r="AL497" s="194"/>
      <c r="AM497" s="194"/>
      <c r="AN497" s="194"/>
      <c r="AO497" s="194"/>
      <c r="AP497" s="194"/>
      <c r="AQ497" s="194"/>
      <c r="AR497" s="194"/>
      <c r="AS497" s="46"/>
    </row>
    <row r="498" spans="2:45" s="192" customFormat="1">
      <c r="B498" s="193"/>
      <c r="C498" s="193"/>
      <c r="D498" s="194"/>
      <c r="E498" s="194"/>
      <c r="H498" s="194"/>
      <c r="I498" s="194"/>
      <c r="J498" s="194"/>
      <c r="K498" s="194"/>
      <c r="L498" s="194"/>
      <c r="M498" s="194"/>
      <c r="N498" s="194"/>
      <c r="O498" s="194"/>
      <c r="P498" s="194"/>
      <c r="Q498" s="194"/>
      <c r="R498" s="194"/>
      <c r="S498" s="194"/>
      <c r="T498" s="194"/>
      <c r="U498" s="194"/>
      <c r="V498" s="194"/>
      <c r="W498" s="194"/>
      <c r="X498" s="194"/>
      <c r="Y498" s="194"/>
      <c r="Z498" s="194"/>
      <c r="AA498" s="194"/>
      <c r="AB498" s="194"/>
      <c r="AC498" s="194"/>
      <c r="AD498" s="194"/>
      <c r="AE498" s="194"/>
      <c r="AF498" s="194"/>
      <c r="AG498" s="194"/>
      <c r="AH498" s="194"/>
      <c r="AI498" s="194"/>
      <c r="AJ498" s="194"/>
      <c r="AK498" s="194"/>
      <c r="AL498" s="194"/>
      <c r="AM498" s="194"/>
      <c r="AN498" s="194"/>
      <c r="AO498" s="194"/>
      <c r="AP498" s="194"/>
      <c r="AQ498" s="194"/>
      <c r="AR498" s="194"/>
      <c r="AS498" s="46"/>
    </row>
    <row r="499" spans="2:45" s="192" customFormat="1">
      <c r="B499" s="193"/>
      <c r="C499" s="193"/>
      <c r="D499" s="194"/>
      <c r="E499" s="194"/>
      <c r="H499" s="194"/>
      <c r="I499" s="194"/>
      <c r="J499" s="194"/>
      <c r="K499" s="194"/>
      <c r="L499" s="194"/>
      <c r="M499" s="194"/>
      <c r="N499" s="194"/>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c r="AJ499" s="194"/>
      <c r="AK499" s="194"/>
      <c r="AL499" s="194"/>
      <c r="AM499" s="194"/>
      <c r="AN499" s="194"/>
      <c r="AO499" s="194"/>
      <c r="AP499" s="194"/>
      <c r="AQ499" s="194"/>
      <c r="AR499" s="194"/>
      <c r="AS499" s="46"/>
    </row>
    <row r="500" spans="2:45" s="192" customFormat="1">
      <c r="B500" s="193"/>
      <c r="C500" s="193"/>
      <c r="D500" s="194"/>
      <c r="E500" s="194"/>
      <c r="H500" s="194"/>
      <c r="I500" s="194"/>
      <c r="J500" s="194"/>
      <c r="K500" s="194"/>
      <c r="L500" s="194"/>
      <c r="M500" s="194"/>
      <c r="N500" s="194"/>
      <c r="O500" s="194"/>
      <c r="P500" s="194"/>
      <c r="Q500" s="194"/>
      <c r="R500" s="194"/>
      <c r="S500" s="194"/>
      <c r="T500" s="194"/>
      <c r="U500" s="194"/>
      <c r="V500" s="194"/>
      <c r="W500" s="194"/>
      <c r="X500" s="194"/>
      <c r="Y500" s="194"/>
      <c r="Z500" s="194"/>
      <c r="AA500" s="194"/>
      <c r="AB500" s="194"/>
      <c r="AC500" s="194"/>
      <c r="AD500" s="194"/>
      <c r="AE500" s="194"/>
      <c r="AF500" s="194"/>
      <c r="AG500" s="194"/>
      <c r="AH500" s="194"/>
      <c r="AI500" s="194"/>
      <c r="AJ500" s="194"/>
      <c r="AK500" s="194"/>
      <c r="AL500" s="194"/>
      <c r="AM500" s="194"/>
      <c r="AN500" s="194"/>
      <c r="AO500" s="194"/>
      <c r="AP500" s="194"/>
      <c r="AQ500" s="194"/>
      <c r="AR500" s="194"/>
      <c r="AS500" s="46"/>
    </row>
    <row r="501" spans="2:45" s="192" customFormat="1">
      <c r="B501" s="193"/>
      <c r="C501" s="193"/>
      <c r="D501" s="194"/>
      <c r="E501" s="194"/>
      <c r="H501" s="194"/>
      <c r="I501" s="194"/>
      <c r="J501" s="194"/>
      <c r="K501" s="194"/>
      <c r="L501" s="194"/>
      <c r="M501" s="194"/>
      <c r="N501" s="194"/>
      <c r="O501" s="194"/>
      <c r="P501" s="194"/>
      <c r="Q501" s="194"/>
      <c r="R501" s="194"/>
      <c r="S501" s="194"/>
      <c r="T501" s="194"/>
      <c r="U501" s="194"/>
      <c r="V501" s="194"/>
      <c r="W501" s="194"/>
      <c r="X501" s="194"/>
      <c r="Y501" s="194"/>
      <c r="Z501" s="194"/>
      <c r="AA501" s="194"/>
      <c r="AB501" s="194"/>
      <c r="AC501" s="194"/>
      <c r="AD501" s="194"/>
      <c r="AE501" s="194"/>
      <c r="AF501" s="194"/>
      <c r="AG501" s="194"/>
      <c r="AH501" s="194"/>
      <c r="AI501" s="194"/>
      <c r="AJ501" s="194"/>
      <c r="AK501" s="194"/>
      <c r="AL501" s="194"/>
      <c r="AM501" s="194"/>
      <c r="AN501" s="194"/>
      <c r="AO501" s="194"/>
      <c r="AP501" s="194"/>
      <c r="AQ501" s="194"/>
      <c r="AR501" s="194"/>
      <c r="AS501" s="46"/>
    </row>
    <row r="502" spans="2:45" s="192" customFormat="1">
      <c r="B502" s="193"/>
      <c r="C502" s="193"/>
      <c r="D502" s="194"/>
      <c r="E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c r="AJ502" s="194"/>
      <c r="AK502" s="194"/>
      <c r="AL502" s="194"/>
      <c r="AM502" s="194"/>
      <c r="AN502" s="194"/>
      <c r="AO502" s="194"/>
      <c r="AP502" s="194"/>
      <c r="AQ502" s="194"/>
      <c r="AR502" s="194"/>
      <c r="AS502" s="46"/>
    </row>
    <row r="503" spans="2:45" s="192" customFormat="1">
      <c r="B503" s="193"/>
      <c r="C503" s="193"/>
      <c r="D503" s="194"/>
      <c r="E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4"/>
      <c r="AM503" s="194"/>
      <c r="AN503" s="194"/>
      <c r="AO503" s="194"/>
      <c r="AP503" s="194"/>
      <c r="AQ503" s="194"/>
      <c r="AR503" s="194"/>
      <c r="AS503" s="46"/>
    </row>
    <row r="504" spans="2:45" s="192" customFormat="1">
      <c r="B504" s="193"/>
      <c r="C504" s="193"/>
      <c r="D504" s="194"/>
      <c r="E504" s="194"/>
      <c r="H504" s="194"/>
      <c r="I504" s="194"/>
      <c r="J504" s="194"/>
      <c r="K504" s="194"/>
      <c r="L504" s="194"/>
      <c r="M504" s="194"/>
      <c r="N504" s="194"/>
      <c r="O504" s="194"/>
      <c r="P504" s="194"/>
      <c r="Q504" s="194"/>
      <c r="R504" s="194"/>
      <c r="S504" s="194"/>
      <c r="T504" s="194"/>
      <c r="U504" s="194"/>
      <c r="V504" s="194"/>
      <c r="W504" s="194"/>
      <c r="X504" s="194"/>
      <c r="Y504" s="194"/>
      <c r="Z504" s="194"/>
      <c r="AA504" s="194"/>
      <c r="AB504" s="194"/>
      <c r="AC504" s="194"/>
      <c r="AD504" s="194"/>
      <c r="AE504" s="194"/>
      <c r="AF504" s="194"/>
      <c r="AG504" s="194"/>
      <c r="AH504" s="194"/>
      <c r="AI504" s="194"/>
      <c r="AJ504" s="194"/>
      <c r="AK504" s="194"/>
      <c r="AL504" s="194"/>
      <c r="AM504" s="194"/>
      <c r="AN504" s="194"/>
      <c r="AO504" s="194"/>
      <c r="AP504" s="194"/>
      <c r="AQ504" s="194"/>
      <c r="AR504" s="194"/>
      <c r="AS504" s="46"/>
    </row>
    <row r="505" spans="2:45" s="192" customFormat="1">
      <c r="B505" s="193"/>
      <c r="C505" s="193"/>
      <c r="D505" s="194"/>
      <c r="E505" s="194"/>
      <c r="H505" s="194"/>
      <c r="I505" s="194"/>
      <c r="J505" s="194"/>
      <c r="K505" s="194"/>
      <c r="L505" s="194"/>
      <c r="M505" s="194"/>
      <c r="N505" s="194"/>
      <c r="O505" s="194"/>
      <c r="P505" s="194"/>
      <c r="Q505" s="194"/>
      <c r="R505" s="194"/>
      <c r="S505" s="194"/>
      <c r="T505" s="194"/>
      <c r="U505" s="194"/>
      <c r="V505" s="194"/>
      <c r="W505" s="194"/>
      <c r="X505" s="194"/>
      <c r="Y505" s="194"/>
      <c r="Z505" s="194"/>
      <c r="AA505" s="194"/>
      <c r="AB505" s="194"/>
      <c r="AC505" s="194"/>
      <c r="AD505" s="194"/>
      <c r="AE505" s="194"/>
      <c r="AF505" s="194"/>
      <c r="AG505" s="194"/>
      <c r="AH505" s="194"/>
      <c r="AI505" s="194"/>
      <c r="AJ505" s="194"/>
      <c r="AK505" s="194"/>
      <c r="AL505" s="194"/>
      <c r="AM505" s="194"/>
      <c r="AN505" s="194"/>
      <c r="AO505" s="194"/>
      <c r="AP505" s="194"/>
      <c r="AQ505" s="194"/>
      <c r="AR505" s="194"/>
      <c r="AS505" s="46"/>
    </row>
    <row r="506" spans="2:45" s="192" customFormat="1">
      <c r="B506" s="193"/>
      <c r="C506" s="193"/>
      <c r="D506" s="194"/>
      <c r="E506" s="194"/>
      <c r="H506" s="194"/>
      <c r="I506" s="194"/>
      <c r="J506" s="194"/>
      <c r="K506" s="194"/>
      <c r="L506" s="194"/>
      <c r="M506" s="194"/>
      <c r="N506" s="194"/>
      <c r="O506" s="194"/>
      <c r="P506" s="194"/>
      <c r="Q506" s="194"/>
      <c r="R506" s="194"/>
      <c r="S506" s="194"/>
      <c r="T506" s="194"/>
      <c r="U506" s="194"/>
      <c r="V506" s="194"/>
      <c r="W506" s="194"/>
      <c r="X506" s="194"/>
      <c r="Y506" s="194"/>
      <c r="Z506" s="194"/>
      <c r="AA506" s="194"/>
      <c r="AB506" s="194"/>
      <c r="AC506" s="194"/>
      <c r="AD506" s="194"/>
      <c r="AE506" s="194"/>
      <c r="AF506" s="194"/>
      <c r="AG506" s="194"/>
      <c r="AH506" s="194"/>
      <c r="AI506" s="194"/>
      <c r="AJ506" s="194"/>
      <c r="AK506" s="194"/>
      <c r="AL506" s="194"/>
      <c r="AM506" s="194"/>
      <c r="AN506" s="194"/>
      <c r="AO506" s="194"/>
      <c r="AP506" s="194"/>
      <c r="AQ506" s="194"/>
      <c r="AR506" s="194"/>
      <c r="AS506" s="46"/>
    </row>
    <row r="507" spans="2:45" s="192" customFormat="1">
      <c r="B507" s="193"/>
      <c r="C507" s="193"/>
      <c r="D507" s="194"/>
      <c r="E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4"/>
      <c r="AM507" s="194"/>
      <c r="AN507" s="194"/>
      <c r="AO507" s="194"/>
      <c r="AP507" s="194"/>
      <c r="AQ507" s="194"/>
      <c r="AR507" s="194"/>
      <c r="AS507" s="46"/>
    </row>
    <row r="508" spans="2:45" s="192" customFormat="1">
      <c r="B508" s="193"/>
      <c r="C508" s="193"/>
      <c r="D508" s="194"/>
      <c r="E508" s="194"/>
      <c r="H508" s="194"/>
      <c r="I508" s="194"/>
      <c r="J508" s="194"/>
      <c r="K508" s="194"/>
      <c r="L508" s="194"/>
      <c r="M508" s="194"/>
      <c r="N508" s="194"/>
      <c r="O508" s="194"/>
      <c r="P508" s="194"/>
      <c r="Q508" s="194"/>
      <c r="R508" s="194"/>
      <c r="S508" s="194"/>
      <c r="T508" s="194"/>
      <c r="U508" s="194"/>
      <c r="V508" s="194"/>
      <c r="W508" s="194"/>
      <c r="X508" s="194"/>
      <c r="Y508" s="194"/>
      <c r="Z508" s="194"/>
      <c r="AA508" s="194"/>
      <c r="AB508" s="194"/>
      <c r="AC508" s="194"/>
      <c r="AD508" s="194"/>
      <c r="AE508" s="194"/>
      <c r="AF508" s="194"/>
      <c r="AG508" s="194"/>
      <c r="AH508" s="194"/>
      <c r="AI508" s="194"/>
      <c r="AJ508" s="194"/>
      <c r="AK508" s="194"/>
      <c r="AL508" s="194"/>
      <c r="AM508" s="194"/>
      <c r="AN508" s="194"/>
      <c r="AO508" s="194"/>
      <c r="AP508" s="194"/>
      <c r="AQ508" s="194"/>
      <c r="AR508" s="194"/>
      <c r="AS508" s="46"/>
    </row>
    <row r="509" spans="2:45" s="192" customFormat="1">
      <c r="B509" s="193"/>
      <c r="C509" s="193"/>
      <c r="D509" s="194"/>
      <c r="E509" s="194"/>
      <c r="H509" s="194"/>
      <c r="I509" s="194"/>
      <c r="J509" s="194"/>
      <c r="K509" s="194"/>
      <c r="L509" s="194"/>
      <c r="M509" s="194"/>
      <c r="N509" s="194"/>
      <c r="O509" s="194"/>
      <c r="P509" s="194"/>
      <c r="Q509" s="194"/>
      <c r="R509" s="194"/>
      <c r="S509" s="194"/>
      <c r="T509" s="194"/>
      <c r="U509" s="194"/>
      <c r="V509" s="194"/>
      <c r="W509" s="194"/>
      <c r="X509" s="194"/>
      <c r="Y509" s="194"/>
      <c r="Z509" s="194"/>
      <c r="AA509" s="194"/>
      <c r="AB509" s="194"/>
      <c r="AC509" s="194"/>
      <c r="AD509" s="194"/>
      <c r="AE509" s="194"/>
      <c r="AF509" s="194"/>
      <c r="AG509" s="194"/>
      <c r="AH509" s="194"/>
      <c r="AI509" s="194"/>
      <c r="AJ509" s="194"/>
      <c r="AK509" s="194"/>
      <c r="AL509" s="194"/>
      <c r="AM509" s="194"/>
      <c r="AN509" s="194"/>
      <c r="AO509" s="194"/>
      <c r="AP509" s="194"/>
      <c r="AQ509" s="194"/>
      <c r="AR509" s="194"/>
      <c r="AS509" s="46"/>
    </row>
    <row r="510" spans="2:45" s="192" customFormat="1">
      <c r="B510" s="193"/>
      <c r="C510" s="193"/>
      <c r="D510" s="194"/>
      <c r="E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c r="AJ510" s="194"/>
      <c r="AK510" s="194"/>
      <c r="AL510" s="194"/>
      <c r="AM510" s="194"/>
      <c r="AN510" s="194"/>
      <c r="AO510" s="194"/>
      <c r="AP510" s="194"/>
      <c r="AQ510" s="194"/>
      <c r="AR510" s="194"/>
      <c r="AS510" s="46"/>
    </row>
    <row r="511" spans="2:45" s="192" customFormat="1">
      <c r="B511" s="193"/>
      <c r="C511" s="193"/>
      <c r="D511" s="194"/>
      <c r="E511" s="194"/>
      <c r="H511" s="194"/>
      <c r="I511" s="194"/>
      <c r="J511" s="194"/>
      <c r="K511" s="194"/>
      <c r="L511" s="194"/>
      <c r="M511" s="194"/>
      <c r="N511" s="194"/>
      <c r="O511" s="194"/>
      <c r="P511" s="194"/>
      <c r="Q511" s="194"/>
      <c r="R511" s="194"/>
      <c r="S511" s="194"/>
      <c r="T511" s="194"/>
      <c r="U511" s="194"/>
      <c r="V511" s="194"/>
      <c r="W511" s="194"/>
      <c r="X511" s="194"/>
      <c r="Y511" s="194"/>
      <c r="Z511" s="194"/>
      <c r="AA511" s="194"/>
      <c r="AB511" s="194"/>
      <c r="AC511" s="194"/>
      <c r="AD511" s="194"/>
      <c r="AE511" s="194"/>
      <c r="AF511" s="194"/>
      <c r="AG511" s="194"/>
      <c r="AH511" s="194"/>
      <c r="AI511" s="194"/>
      <c r="AJ511" s="194"/>
      <c r="AK511" s="194"/>
      <c r="AL511" s="194"/>
      <c r="AM511" s="194"/>
      <c r="AN511" s="194"/>
      <c r="AO511" s="194"/>
      <c r="AP511" s="194"/>
      <c r="AQ511" s="194"/>
      <c r="AR511" s="194"/>
      <c r="AS511" s="46"/>
    </row>
    <row r="512" spans="2:45" s="192" customFormat="1">
      <c r="B512" s="193"/>
      <c r="C512" s="193"/>
      <c r="D512" s="194"/>
      <c r="E512" s="194"/>
      <c r="H512" s="194"/>
      <c r="I512" s="194"/>
      <c r="J512" s="194"/>
      <c r="K512" s="194"/>
      <c r="L512" s="194"/>
      <c r="M512" s="194"/>
      <c r="N512" s="194"/>
      <c r="O512" s="194"/>
      <c r="P512" s="194"/>
      <c r="Q512" s="194"/>
      <c r="R512" s="194"/>
      <c r="S512" s="194"/>
      <c r="T512" s="194"/>
      <c r="U512" s="194"/>
      <c r="V512" s="194"/>
      <c r="W512" s="194"/>
      <c r="X512" s="194"/>
      <c r="Y512" s="194"/>
      <c r="Z512" s="194"/>
      <c r="AA512" s="194"/>
      <c r="AB512" s="194"/>
      <c r="AC512" s="194"/>
      <c r="AD512" s="194"/>
      <c r="AE512" s="194"/>
      <c r="AF512" s="194"/>
      <c r="AG512" s="194"/>
      <c r="AH512" s="194"/>
      <c r="AI512" s="194"/>
      <c r="AJ512" s="194"/>
      <c r="AK512" s="194"/>
      <c r="AL512" s="194"/>
      <c r="AM512" s="194"/>
      <c r="AN512" s="194"/>
      <c r="AO512" s="194"/>
      <c r="AP512" s="194"/>
      <c r="AQ512" s="194"/>
      <c r="AR512" s="194"/>
      <c r="AS512" s="46"/>
    </row>
    <row r="513" spans="2:45" s="192" customFormat="1">
      <c r="B513" s="193"/>
      <c r="C513" s="193"/>
      <c r="D513" s="194"/>
      <c r="E513" s="194"/>
      <c r="H513" s="194"/>
      <c r="I513" s="194"/>
      <c r="J513" s="194"/>
      <c r="K513" s="194"/>
      <c r="L513" s="194"/>
      <c r="M513" s="194"/>
      <c r="N513" s="194"/>
      <c r="O513" s="194"/>
      <c r="P513" s="194"/>
      <c r="Q513" s="194"/>
      <c r="R513" s="194"/>
      <c r="S513" s="194"/>
      <c r="T513" s="194"/>
      <c r="U513" s="194"/>
      <c r="V513" s="194"/>
      <c r="W513" s="194"/>
      <c r="X513" s="194"/>
      <c r="Y513" s="194"/>
      <c r="Z513" s="194"/>
      <c r="AA513" s="194"/>
      <c r="AB513" s="194"/>
      <c r="AC513" s="194"/>
      <c r="AD513" s="194"/>
      <c r="AE513" s="194"/>
      <c r="AF513" s="194"/>
      <c r="AG513" s="194"/>
      <c r="AH513" s="194"/>
      <c r="AI513" s="194"/>
      <c r="AJ513" s="194"/>
      <c r="AK513" s="194"/>
      <c r="AL513" s="194"/>
      <c r="AM513" s="194"/>
      <c r="AN513" s="194"/>
      <c r="AO513" s="194"/>
      <c r="AP513" s="194"/>
      <c r="AQ513" s="194"/>
      <c r="AR513" s="194"/>
      <c r="AS513" s="46"/>
    </row>
    <row r="514" spans="2:45" s="192" customFormat="1">
      <c r="B514" s="193"/>
      <c r="C514" s="193"/>
      <c r="D514" s="194"/>
      <c r="E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c r="AJ514" s="194"/>
      <c r="AK514" s="194"/>
      <c r="AL514" s="194"/>
      <c r="AM514" s="194"/>
      <c r="AN514" s="194"/>
      <c r="AO514" s="194"/>
      <c r="AP514" s="194"/>
      <c r="AQ514" s="194"/>
      <c r="AR514" s="194"/>
      <c r="AS514" s="46"/>
    </row>
    <row r="515" spans="2:45" s="192" customFormat="1">
      <c r="B515" s="193"/>
      <c r="C515" s="193"/>
      <c r="D515" s="194"/>
      <c r="E515" s="194"/>
      <c r="H515" s="194"/>
      <c r="I515" s="194"/>
      <c r="J515" s="194"/>
      <c r="K515" s="194"/>
      <c r="L515" s="194"/>
      <c r="M515" s="194"/>
      <c r="N515" s="194"/>
      <c r="O515" s="194"/>
      <c r="P515" s="194"/>
      <c r="Q515" s="194"/>
      <c r="R515" s="194"/>
      <c r="S515" s="194"/>
      <c r="T515" s="194"/>
      <c r="U515" s="194"/>
      <c r="V515" s="194"/>
      <c r="W515" s="194"/>
      <c r="X515" s="194"/>
      <c r="Y515" s="194"/>
      <c r="Z515" s="194"/>
      <c r="AA515" s="194"/>
      <c r="AB515" s="194"/>
      <c r="AC515" s="194"/>
      <c r="AD515" s="194"/>
      <c r="AE515" s="194"/>
      <c r="AF515" s="194"/>
      <c r="AG515" s="194"/>
      <c r="AH515" s="194"/>
      <c r="AI515" s="194"/>
      <c r="AJ515" s="194"/>
      <c r="AK515" s="194"/>
      <c r="AL515" s="194"/>
      <c r="AM515" s="194"/>
      <c r="AN515" s="194"/>
      <c r="AO515" s="194"/>
      <c r="AP515" s="194"/>
      <c r="AQ515" s="194"/>
      <c r="AR515" s="194"/>
      <c r="AS515" s="46"/>
    </row>
    <row r="516" spans="2:45" s="192" customFormat="1">
      <c r="B516" s="193"/>
      <c r="C516" s="193"/>
      <c r="D516" s="194"/>
      <c r="E516" s="194"/>
      <c r="H516" s="194"/>
      <c r="I516" s="194"/>
      <c r="J516" s="194"/>
      <c r="K516" s="194"/>
      <c r="L516" s="194"/>
      <c r="M516" s="194"/>
      <c r="N516" s="194"/>
      <c r="O516" s="194"/>
      <c r="P516" s="194"/>
      <c r="Q516" s="194"/>
      <c r="R516" s="194"/>
      <c r="S516" s="194"/>
      <c r="T516" s="194"/>
      <c r="U516" s="194"/>
      <c r="V516" s="194"/>
      <c r="W516" s="194"/>
      <c r="X516" s="194"/>
      <c r="Y516" s="194"/>
      <c r="Z516" s="194"/>
      <c r="AA516" s="194"/>
      <c r="AB516" s="194"/>
      <c r="AC516" s="194"/>
      <c r="AD516" s="194"/>
      <c r="AE516" s="194"/>
      <c r="AF516" s="194"/>
      <c r="AG516" s="194"/>
      <c r="AH516" s="194"/>
      <c r="AI516" s="194"/>
      <c r="AJ516" s="194"/>
      <c r="AK516" s="194"/>
      <c r="AL516" s="194"/>
      <c r="AM516" s="194"/>
      <c r="AN516" s="194"/>
      <c r="AO516" s="194"/>
      <c r="AP516" s="194"/>
      <c r="AQ516" s="194"/>
      <c r="AR516" s="194"/>
      <c r="AS516" s="46"/>
    </row>
    <row r="517" spans="2:45" s="192" customFormat="1">
      <c r="B517" s="193"/>
      <c r="C517" s="193"/>
      <c r="D517" s="194"/>
      <c r="E517" s="194"/>
      <c r="H517" s="194"/>
      <c r="I517" s="194"/>
      <c r="J517" s="194"/>
      <c r="K517" s="194"/>
      <c r="L517" s="194"/>
      <c r="M517" s="194"/>
      <c r="N517" s="194"/>
      <c r="O517" s="194"/>
      <c r="P517" s="194"/>
      <c r="Q517" s="194"/>
      <c r="R517" s="194"/>
      <c r="S517" s="194"/>
      <c r="T517" s="194"/>
      <c r="U517" s="194"/>
      <c r="V517" s="194"/>
      <c r="W517" s="194"/>
      <c r="X517" s="194"/>
      <c r="Y517" s="194"/>
      <c r="Z517" s="194"/>
      <c r="AA517" s="194"/>
      <c r="AB517" s="194"/>
      <c r="AC517" s="194"/>
      <c r="AD517" s="194"/>
      <c r="AE517" s="194"/>
      <c r="AF517" s="194"/>
      <c r="AG517" s="194"/>
      <c r="AH517" s="194"/>
      <c r="AI517" s="194"/>
      <c r="AJ517" s="194"/>
      <c r="AK517" s="194"/>
      <c r="AL517" s="194"/>
      <c r="AM517" s="194"/>
      <c r="AN517" s="194"/>
      <c r="AO517" s="194"/>
      <c r="AP517" s="194"/>
      <c r="AQ517" s="194"/>
      <c r="AR517" s="194"/>
      <c r="AS517" s="46"/>
    </row>
    <row r="518" spans="2:45" s="192" customFormat="1">
      <c r="B518" s="193"/>
      <c r="C518" s="193"/>
      <c r="D518" s="194"/>
      <c r="E518" s="194"/>
      <c r="H518" s="194"/>
      <c r="I518" s="194"/>
      <c r="J518" s="194"/>
      <c r="K518" s="194"/>
      <c r="L518" s="194"/>
      <c r="M518" s="194"/>
      <c r="N518" s="194"/>
      <c r="O518" s="194"/>
      <c r="P518" s="194"/>
      <c r="Q518" s="194"/>
      <c r="R518" s="194"/>
      <c r="S518" s="194"/>
      <c r="T518" s="194"/>
      <c r="U518" s="194"/>
      <c r="V518" s="194"/>
      <c r="W518" s="194"/>
      <c r="X518" s="194"/>
      <c r="Y518" s="194"/>
      <c r="Z518" s="194"/>
      <c r="AA518" s="194"/>
      <c r="AB518" s="194"/>
      <c r="AC518" s="194"/>
      <c r="AD518" s="194"/>
      <c r="AE518" s="194"/>
      <c r="AF518" s="194"/>
      <c r="AG518" s="194"/>
      <c r="AH518" s="194"/>
      <c r="AI518" s="194"/>
      <c r="AJ518" s="194"/>
      <c r="AK518" s="194"/>
      <c r="AL518" s="194"/>
      <c r="AM518" s="194"/>
      <c r="AN518" s="194"/>
      <c r="AO518" s="194"/>
      <c r="AP518" s="194"/>
      <c r="AQ518" s="194"/>
      <c r="AR518" s="194"/>
      <c r="AS518" s="46"/>
    </row>
    <row r="519" spans="2:45" s="192" customFormat="1">
      <c r="B519" s="193"/>
      <c r="C519" s="193"/>
      <c r="D519" s="194"/>
      <c r="E519" s="194"/>
      <c r="H519" s="194"/>
      <c r="I519" s="194"/>
      <c r="J519" s="194"/>
      <c r="K519" s="194"/>
      <c r="L519" s="194"/>
      <c r="M519" s="194"/>
      <c r="N519" s="194"/>
      <c r="O519" s="194"/>
      <c r="P519" s="194"/>
      <c r="Q519" s="194"/>
      <c r="R519" s="194"/>
      <c r="S519" s="194"/>
      <c r="T519" s="194"/>
      <c r="U519" s="194"/>
      <c r="V519" s="194"/>
      <c r="W519" s="194"/>
      <c r="X519" s="194"/>
      <c r="Y519" s="194"/>
      <c r="Z519" s="194"/>
      <c r="AA519" s="194"/>
      <c r="AB519" s="194"/>
      <c r="AC519" s="194"/>
      <c r="AD519" s="194"/>
      <c r="AE519" s="194"/>
      <c r="AF519" s="194"/>
      <c r="AG519" s="194"/>
      <c r="AH519" s="194"/>
      <c r="AI519" s="194"/>
      <c r="AJ519" s="194"/>
      <c r="AK519" s="194"/>
      <c r="AL519" s="194"/>
      <c r="AM519" s="194"/>
      <c r="AN519" s="194"/>
      <c r="AO519" s="194"/>
      <c r="AP519" s="194"/>
      <c r="AQ519" s="194"/>
      <c r="AR519" s="194"/>
      <c r="AS519" s="46"/>
    </row>
    <row r="520" spans="2:45" s="192" customFormat="1">
      <c r="B520" s="193"/>
      <c r="C520" s="193"/>
      <c r="D520" s="194"/>
      <c r="E520" s="194"/>
      <c r="H520" s="194"/>
      <c r="I520" s="194"/>
      <c r="J520" s="194"/>
      <c r="K520" s="194"/>
      <c r="L520" s="194"/>
      <c r="M520" s="194"/>
      <c r="N520" s="194"/>
      <c r="O520" s="194"/>
      <c r="P520" s="194"/>
      <c r="Q520" s="194"/>
      <c r="R520" s="194"/>
      <c r="S520" s="194"/>
      <c r="T520" s="194"/>
      <c r="U520" s="194"/>
      <c r="V520" s="194"/>
      <c r="W520" s="194"/>
      <c r="X520" s="194"/>
      <c r="Y520" s="194"/>
      <c r="Z520" s="194"/>
      <c r="AA520" s="194"/>
      <c r="AB520" s="194"/>
      <c r="AC520" s="194"/>
      <c r="AD520" s="194"/>
      <c r="AE520" s="194"/>
      <c r="AF520" s="194"/>
      <c r="AG520" s="194"/>
      <c r="AH520" s="194"/>
      <c r="AI520" s="194"/>
      <c r="AJ520" s="194"/>
      <c r="AK520" s="194"/>
      <c r="AL520" s="194"/>
      <c r="AM520" s="194"/>
      <c r="AN520" s="194"/>
      <c r="AO520" s="194"/>
      <c r="AP520" s="194"/>
      <c r="AQ520" s="194"/>
      <c r="AR520" s="194"/>
      <c r="AS520" s="46"/>
    </row>
    <row r="521" spans="2:45" s="192" customFormat="1">
      <c r="B521" s="193"/>
      <c r="C521" s="193"/>
      <c r="D521" s="194"/>
      <c r="E521" s="194"/>
      <c r="H521" s="194"/>
      <c r="I521" s="194"/>
      <c r="J521" s="194"/>
      <c r="K521" s="194"/>
      <c r="L521" s="194"/>
      <c r="M521" s="194"/>
      <c r="N521" s="194"/>
      <c r="O521" s="194"/>
      <c r="P521" s="194"/>
      <c r="Q521" s="194"/>
      <c r="R521" s="194"/>
      <c r="S521" s="194"/>
      <c r="T521" s="194"/>
      <c r="U521" s="194"/>
      <c r="V521" s="194"/>
      <c r="W521" s="194"/>
      <c r="X521" s="194"/>
      <c r="Y521" s="194"/>
      <c r="Z521" s="194"/>
      <c r="AA521" s="194"/>
      <c r="AB521" s="194"/>
      <c r="AC521" s="194"/>
      <c r="AD521" s="194"/>
      <c r="AE521" s="194"/>
      <c r="AF521" s="194"/>
      <c r="AG521" s="194"/>
      <c r="AH521" s="194"/>
      <c r="AI521" s="194"/>
      <c r="AJ521" s="194"/>
      <c r="AK521" s="194"/>
      <c r="AL521" s="194"/>
      <c r="AM521" s="194"/>
      <c r="AN521" s="194"/>
      <c r="AO521" s="194"/>
      <c r="AP521" s="194"/>
      <c r="AQ521" s="194"/>
      <c r="AR521" s="194"/>
      <c r="AS521" s="46"/>
    </row>
    <row r="522" spans="2:45" s="192" customFormat="1">
      <c r="B522" s="193"/>
      <c r="C522" s="193"/>
      <c r="D522" s="194"/>
      <c r="E522" s="194"/>
      <c r="H522" s="194"/>
      <c r="I522" s="194"/>
      <c r="J522" s="194"/>
      <c r="K522" s="194"/>
      <c r="L522" s="194"/>
      <c r="M522" s="194"/>
      <c r="N522" s="194"/>
      <c r="O522" s="194"/>
      <c r="P522" s="194"/>
      <c r="Q522" s="194"/>
      <c r="R522" s="194"/>
      <c r="S522" s="194"/>
      <c r="T522" s="194"/>
      <c r="U522" s="194"/>
      <c r="V522" s="194"/>
      <c r="W522" s="194"/>
      <c r="X522" s="194"/>
      <c r="Y522" s="194"/>
      <c r="Z522" s="194"/>
      <c r="AA522" s="194"/>
      <c r="AB522" s="194"/>
      <c r="AC522" s="194"/>
      <c r="AD522" s="194"/>
      <c r="AE522" s="194"/>
      <c r="AF522" s="194"/>
      <c r="AG522" s="194"/>
      <c r="AH522" s="194"/>
      <c r="AI522" s="194"/>
      <c r="AJ522" s="194"/>
      <c r="AK522" s="194"/>
      <c r="AL522" s="194"/>
      <c r="AM522" s="194"/>
      <c r="AN522" s="194"/>
      <c r="AO522" s="194"/>
      <c r="AP522" s="194"/>
      <c r="AQ522" s="194"/>
      <c r="AR522" s="194"/>
      <c r="AS522" s="46"/>
    </row>
    <row r="523" spans="2:45" s="192" customFormat="1">
      <c r="B523" s="193"/>
      <c r="C523" s="193"/>
      <c r="D523" s="194"/>
      <c r="E523" s="194"/>
      <c r="H523" s="194"/>
      <c r="I523" s="194"/>
      <c r="J523" s="194"/>
      <c r="K523" s="194"/>
      <c r="L523" s="194"/>
      <c r="M523" s="194"/>
      <c r="N523" s="194"/>
      <c r="O523" s="194"/>
      <c r="P523" s="194"/>
      <c r="Q523" s="194"/>
      <c r="R523" s="194"/>
      <c r="S523" s="194"/>
      <c r="T523" s="194"/>
      <c r="U523" s="194"/>
      <c r="V523" s="194"/>
      <c r="W523" s="194"/>
      <c r="X523" s="194"/>
      <c r="Y523" s="194"/>
      <c r="Z523" s="194"/>
      <c r="AA523" s="194"/>
      <c r="AB523" s="194"/>
      <c r="AC523" s="194"/>
      <c r="AD523" s="194"/>
      <c r="AE523" s="194"/>
      <c r="AF523" s="194"/>
      <c r="AG523" s="194"/>
      <c r="AH523" s="194"/>
      <c r="AI523" s="194"/>
      <c r="AJ523" s="194"/>
      <c r="AK523" s="194"/>
      <c r="AL523" s="194"/>
      <c r="AM523" s="194"/>
      <c r="AN523" s="194"/>
      <c r="AO523" s="194"/>
      <c r="AP523" s="194"/>
      <c r="AQ523" s="194"/>
      <c r="AR523" s="194"/>
      <c r="AS523" s="46"/>
    </row>
    <row r="524" spans="2:45" s="192" customFormat="1">
      <c r="B524" s="193"/>
      <c r="C524" s="193"/>
      <c r="D524" s="194"/>
      <c r="E524" s="194"/>
      <c r="H524" s="194"/>
      <c r="I524" s="194"/>
      <c r="J524" s="194"/>
      <c r="K524" s="194"/>
      <c r="L524" s="194"/>
      <c r="M524" s="194"/>
      <c r="N524" s="194"/>
      <c r="O524" s="194"/>
      <c r="P524" s="194"/>
      <c r="Q524" s="194"/>
      <c r="R524" s="194"/>
      <c r="S524" s="194"/>
      <c r="T524" s="194"/>
      <c r="U524" s="194"/>
      <c r="V524" s="194"/>
      <c r="W524" s="194"/>
      <c r="X524" s="194"/>
      <c r="Y524" s="194"/>
      <c r="Z524" s="194"/>
      <c r="AA524" s="194"/>
      <c r="AB524" s="194"/>
      <c r="AC524" s="194"/>
      <c r="AD524" s="194"/>
      <c r="AE524" s="194"/>
      <c r="AF524" s="194"/>
      <c r="AG524" s="194"/>
      <c r="AH524" s="194"/>
      <c r="AI524" s="194"/>
      <c r="AJ524" s="194"/>
      <c r="AK524" s="194"/>
      <c r="AL524" s="194"/>
      <c r="AM524" s="194"/>
      <c r="AN524" s="194"/>
      <c r="AO524" s="194"/>
      <c r="AP524" s="194"/>
      <c r="AQ524" s="194"/>
      <c r="AR524" s="194"/>
      <c r="AS524" s="46"/>
    </row>
    <row r="525" spans="2:45" s="192" customFormat="1">
      <c r="B525" s="193"/>
      <c r="C525" s="193"/>
      <c r="D525" s="194"/>
      <c r="E525" s="194"/>
      <c r="H525" s="194"/>
      <c r="I525" s="194"/>
      <c r="J525" s="194"/>
      <c r="K525" s="194"/>
      <c r="L525" s="194"/>
      <c r="M525" s="194"/>
      <c r="N525" s="194"/>
      <c r="O525" s="194"/>
      <c r="P525" s="194"/>
      <c r="Q525" s="194"/>
      <c r="R525" s="194"/>
      <c r="S525" s="194"/>
      <c r="T525" s="194"/>
      <c r="U525" s="194"/>
      <c r="V525" s="194"/>
      <c r="W525" s="194"/>
      <c r="X525" s="194"/>
      <c r="Y525" s="194"/>
      <c r="Z525" s="194"/>
      <c r="AA525" s="194"/>
      <c r="AB525" s="194"/>
      <c r="AC525" s="194"/>
      <c r="AD525" s="194"/>
      <c r="AE525" s="194"/>
      <c r="AF525" s="194"/>
      <c r="AG525" s="194"/>
      <c r="AH525" s="194"/>
      <c r="AI525" s="194"/>
      <c r="AJ525" s="194"/>
      <c r="AK525" s="194"/>
      <c r="AL525" s="194"/>
      <c r="AM525" s="194"/>
      <c r="AN525" s="194"/>
      <c r="AO525" s="194"/>
      <c r="AP525" s="194"/>
      <c r="AQ525" s="194"/>
      <c r="AR525" s="194"/>
      <c r="AS525" s="46"/>
    </row>
    <row r="526" spans="2:45" s="192" customFormat="1">
      <c r="B526" s="193"/>
      <c r="C526" s="193"/>
      <c r="D526" s="194"/>
      <c r="E526" s="194"/>
      <c r="H526" s="194"/>
      <c r="I526" s="194"/>
      <c r="J526" s="194"/>
      <c r="K526" s="194"/>
      <c r="L526" s="194"/>
      <c r="M526" s="194"/>
      <c r="N526" s="194"/>
      <c r="O526" s="194"/>
      <c r="P526" s="194"/>
      <c r="Q526" s="194"/>
      <c r="R526" s="194"/>
      <c r="S526" s="194"/>
      <c r="T526" s="194"/>
      <c r="U526" s="194"/>
      <c r="V526" s="194"/>
      <c r="W526" s="194"/>
      <c r="X526" s="194"/>
      <c r="Y526" s="194"/>
      <c r="Z526" s="194"/>
      <c r="AA526" s="194"/>
      <c r="AB526" s="194"/>
      <c r="AC526" s="194"/>
      <c r="AD526" s="194"/>
      <c r="AE526" s="194"/>
      <c r="AF526" s="194"/>
      <c r="AG526" s="194"/>
      <c r="AH526" s="194"/>
      <c r="AI526" s="194"/>
      <c r="AJ526" s="194"/>
      <c r="AK526" s="194"/>
      <c r="AL526" s="194"/>
      <c r="AM526" s="194"/>
      <c r="AN526" s="194"/>
      <c r="AO526" s="194"/>
      <c r="AP526" s="194"/>
      <c r="AQ526" s="194"/>
      <c r="AR526" s="194"/>
      <c r="AS526" s="46"/>
    </row>
    <row r="527" spans="2:45" s="192" customFormat="1">
      <c r="B527" s="193"/>
      <c r="C527" s="193"/>
      <c r="D527" s="194"/>
      <c r="E527" s="194"/>
      <c r="H527" s="194"/>
      <c r="I527" s="194"/>
      <c r="J527" s="194"/>
      <c r="K527" s="194"/>
      <c r="L527" s="194"/>
      <c r="M527" s="194"/>
      <c r="N527" s="194"/>
      <c r="O527" s="194"/>
      <c r="P527" s="194"/>
      <c r="Q527" s="194"/>
      <c r="R527" s="194"/>
      <c r="S527" s="194"/>
      <c r="T527" s="194"/>
      <c r="U527" s="194"/>
      <c r="V527" s="194"/>
      <c r="W527" s="194"/>
      <c r="X527" s="194"/>
      <c r="Y527" s="194"/>
      <c r="Z527" s="194"/>
      <c r="AA527" s="194"/>
      <c r="AB527" s="194"/>
      <c r="AC527" s="194"/>
      <c r="AD527" s="194"/>
      <c r="AE527" s="194"/>
      <c r="AF527" s="194"/>
      <c r="AG527" s="194"/>
      <c r="AH527" s="194"/>
      <c r="AI527" s="194"/>
      <c r="AJ527" s="194"/>
      <c r="AK527" s="194"/>
      <c r="AL527" s="194"/>
      <c r="AM527" s="194"/>
      <c r="AN527" s="194"/>
      <c r="AO527" s="194"/>
      <c r="AP527" s="194"/>
      <c r="AQ527" s="194"/>
      <c r="AR527" s="194"/>
      <c r="AS527" s="46"/>
    </row>
    <row r="528" spans="2:45" s="192" customFormat="1">
      <c r="B528" s="193"/>
      <c r="C528" s="193"/>
      <c r="D528" s="194"/>
      <c r="E528" s="194"/>
      <c r="H528" s="194"/>
      <c r="I528" s="194"/>
      <c r="J528" s="194"/>
      <c r="K528" s="194"/>
      <c r="L528" s="194"/>
      <c r="M528" s="194"/>
      <c r="N528" s="194"/>
      <c r="O528" s="194"/>
      <c r="P528" s="194"/>
      <c r="Q528" s="194"/>
      <c r="R528" s="194"/>
      <c r="S528" s="194"/>
      <c r="T528" s="194"/>
      <c r="U528" s="194"/>
      <c r="V528" s="194"/>
      <c r="W528" s="194"/>
      <c r="X528" s="194"/>
      <c r="Y528" s="194"/>
      <c r="Z528" s="194"/>
      <c r="AA528" s="194"/>
      <c r="AB528" s="194"/>
      <c r="AC528" s="194"/>
      <c r="AD528" s="194"/>
      <c r="AE528" s="194"/>
      <c r="AF528" s="194"/>
      <c r="AG528" s="194"/>
      <c r="AH528" s="194"/>
      <c r="AI528" s="194"/>
      <c r="AJ528" s="194"/>
      <c r="AK528" s="194"/>
      <c r="AL528" s="194"/>
      <c r="AM528" s="194"/>
      <c r="AN528" s="194"/>
      <c r="AO528" s="194"/>
      <c r="AP528" s="194"/>
      <c r="AQ528" s="194"/>
      <c r="AR528" s="194"/>
      <c r="AS528" s="46"/>
    </row>
    <row r="529" spans="2:45" s="192" customFormat="1">
      <c r="B529" s="193"/>
      <c r="C529" s="193"/>
      <c r="D529" s="194"/>
      <c r="E529" s="194"/>
      <c r="H529" s="194"/>
      <c r="I529" s="194"/>
      <c r="J529" s="194"/>
      <c r="K529" s="194"/>
      <c r="L529" s="194"/>
      <c r="M529" s="194"/>
      <c r="N529" s="194"/>
      <c r="O529" s="194"/>
      <c r="P529" s="194"/>
      <c r="Q529" s="194"/>
      <c r="R529" s="194"/>
      <c r="S529" s="194"/>
      <c r="T529" s="194"/>
      <c r="U529" s="194"/>
      <c r="V529" s="194"/>
      <c r="W529" s="194"/>
      <c r="X529" s="194"/>
      <c r="Y529" s="194"/>
      <c r="Z529" s="194"/>
      <c r="AA529" s="194"/>
      <c r="AB529" s="194"/>
      <c r="AC529" s="194"/>
      <c r="AD529" s="194"/>
      <c r="AE529" s="194"/>
      <c r="AF529" s="194"/>
      <c r="AG529" s="194"/>
      <c r="AH529" s="194"/>
      <c r="AI529" s="194"/>
      <c r="AJ529" s="194"/>
      <c r="AK529" s="194"/>
      <c r="AL529" s="194"/>
      <c r="AM529" s="194"/>
      <c r="AN529" s="194"/>
      <c r="AO529" s="194"/>
      <c r="AP529" s="194"/>
      <c r="AQ529" s="194"/>
      <c r="AR529" s="194"/>
      <c r="AS529" s="46"/>
    </row>
    <row r="530" spans="2:45" s="192" customFormat="1">
      <c r="B530" s="193"/>
      <c r="C530" s="193"/>
      <c r="D530" s="194"/>
      <c r="E530" s="194"/>
      <c r="H530" s="194"/>
      <c r="I530" s="194"/>
      <c r="J530" s="194"/>
      <c r="K530" s="194"/>
      <c r="L530" s="194"/>
      <c r="M530" s="194"/>
      <c r="N530" s="194"/>
      <c r="O530" s="194"/>
      <c r="P530" s="194"/>
      <c r="Q530" s="194"/>
      <c r="R530" s="194"/>
      <c r="S530" s="194"/>
      <c r="T530" s="194"/>
      <c r="U530" s="194"/>
      <c r="V530" s="194"/>
      <c r="W530" s="194"/>
      <c r="X530" s="194"/>
      <c r="Y530" s="194"/>
      <c r="Z530" s="194"/>
      <c r="AA530" s="194"/>
      <c r="AB530" s="194"/>
      <c r="AC530" s="194"/>
      <c r="AD530" s="194"/>
      <c r="AE530" s="194"/>
      <c r="AF530" s="194"/>
      <c r="AG530" s="194"/>
      <c r="AH530" s="194"/>
      <c r="AI530" s="194"/>
      <c r="AJ530" s="194"/>
      <c r="AK530" s="194"/>
      <c r="AL530" s="194"/>
      <c r="AM530" s="194"/>
      <c r="AN530" s="194"/>
      <c r="AO530" s="194"/>
      <c r="AP530" s="194"/>
      <c r="AQ530" s="194"/>
      <c r="AR530" s="194"/>
      <c r="AS530" s="46"/>
    </row>
    <row r="531" spans="2:45" s="192" customFormat="1">
      <c r="B531" s="193"/>
      <c r="C531" s="193"/>
      <c r="D531" s="194"/>
      <c r="E531" s="194"/>
      <c r="H531" s="194"/>
      <c r="I531" s="194"/>
      <c r="J531" s="194"/>
      <c r="K531" s="194"/>
      <c r="L531" s="194"/>
      <c r="M531" s="194"/>
      <c r="N531" s="194"/>
      <c r="O531" s="194"/>
      <c r="P531" s="194"/>
      <c r="Q531" s="194"/>
      <c r="R531" s="194"/>
      <c r="S531" s="194"/>
      <c r="T531" s="194"/>
      <c r="U531" s="194"/>
      <c r="V531" s="194"/>
      <c r="W531" s="194"/>
      <c r="X531" s="194"/>
      <c r="Y531" s="194"/>
      <c r="Z531" s="194"/>
      <c r="AA531" s="194"/>
      <c r="AB531" s="194"/>
      <c r="AC531" s="194"/>
      <c r="AD531" s="194"/>
      <c r="AE531" s="194"/>
      <c r="AF531" s="194"/>
      <c r="AG531" s="194"/>
      <c r="AH531" s="194"/>
      <c r="AI531" s="194"/>
      <c r="AJ531" s="194"/>
      <c r="AK531" s="194"/>
      <c r="AL531" s="194"/>
      <c r="AM531" s="194"/>
      <c r="AN531" s="194"/>
      <c r="AO531" s="194"/>
      <c r="AP531" s="194"/>
      <c r="AQ531" s="194"/>
      <c r="AR531" s="194"/>
      <c r="AS531" s="46"/>
    </row>
    <row r="532" spans="2:45" s="192" customFormat="1">
      <c r="B532" s="193"/>
      <c r="C532" s="193"/>
      <c r="D532" s="194"/>
      <c r="E532" s="194"/>
      <c r="H532" s="194"/>
      <c r="I532" s="194"/>
      <c r="J532" s="194"/>
      <c r="K532" s="194"/>
      <c r="L532" s="194"/>
      <c r="M532" s="194"/>
      <c r="N532" s="194"/>
      <c r="O532" s="194"/>
      <c r="P532" s="194"/>
      <c r="Q532" s="194"/>
      <c r="R532" s="194"/>
      <c r="S532" s="194"/>
      <c r="T532" s="194"/>
      <c r="U532" s="194"/>
      <c r="V532" s="194"/>
      <c r="W532" s="194"/>
      <c r="X532" s="194"/>
      <c r="Y532" s="194"/>
      <c r="Z532" s="194"/>
      <c r="AA532" s="194"/>
      <c r="AB532" s="194"/>
      <c r="AC532" s="194"/>
      <c r="AD532" s="194"/>
      <c r="AE532" s="194"/>
      <c r="AF532" s="194"/>
      <c r="AG532" s="194"/>
      <c r="AH532" s="194"/>
      <c r="AI532" s="194"/>
      <c r="AJ532" s="194"/>
      <c r="AK532" s="194"/>
      <c r="AL532" s="194"/>
      <c r="AM532" s="194"/>
      <c r="AN532" s="194"/>
      <c r="AO532" s="194"/>
      <c r="AP532" s="194"/>
      <c r="AQ532" s="194"/>
      <c r="AR532" s="194"/>
      <c r="AS532" s="46"/>
    </row>
    <row r="533" spans="2:45" s="192" customFormat="1">
      <c r="B533" s="193"/>
      <c r="C533" s="193"/>
      <c r="D533" s="194"/>
      <c r="E533" s="194"/>
      <c r="H533" s="194"/>
      <c r="I533" s="194"/>
      <c r="J533" s="194"/>
      <c r="K533" s="194"/>
      <c r="L533" s="194"/>
      <c r="M533" s="194"/>
      <c r="N533" s="194"/>
      <c r="O533" s="194"/>
      <c r="P533" s="194"/>
      <c r="Q533" s="194"/>
      <c r="R533" s="194"/>
      <c r="S533" s="194"/>
      <c r="T533" s="194"/>
      <c r="U533" s="194"/>
      <c r="V533" s="194"/>
      <c r="W533" s="194"/>
      <c r="X533" s="194"/>
      <c r="Y533" s="194"/>
      <c r="Z533" s="194"/>
      <c r="AA533" s="194"/>
      <c r="AB533" s="194"/>
      <c r="AC533" s="194"/>
      <c r="AD533" s="194"/>
      <c r="AE533" s="194"/>
      <c r="AF533" s="194"/>
      <c r="AG533" s="194"/>
      <c r="AH533" s="194"/>
      <c r="AI533" s="194"/>
      <c r="AJ533" s="194"/>
      <c r="AK533" s="194"/>
      <c r="AL533" s="194"/>
      <c r="AM533" s="194"/>
      <c r="AN533" s="194"/>
      <c r="AO533" s="194"/>
      <c r="AP533" s="194"/>
      <c r="AQ533" s="194"/>
      <c r="AR533" s="194"/>
      <c r="AS533" s="46"/>
    </row>
    <row r="534" spans="2:45" s="192" customFormat="1">
      <c r="B534" s="193"/>
      <c r="C534" s="193"/>
      <c r="D534" s="194"/>
      <c r="E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c r="AJ534" s="194"/>
      <c r="AK534" s="194"/>
      <c r="AL534" s="194"/>
      <c r="AM534" s="194"/>
      <c r="AN534" s="194"/>
      <c r="AO534" s="194"/>
      <c r="AP534" s="194"/>
      <c r="AQ534" s="194"/>
      <c r="AR534" s="194"/>
      <c r="AS534" s="46"/>
    </row>
    <row r="535" spans="2:45" s="192" customFormat="1">
      <c r="B535" s="193"/>
      <c r="C535" s="193"/>
      <c r="D535" s="194"/>
      <c r="E535" s="194"/>
      <c r="H535" s="194"/>
      <c r="I535" s="194"/>
      <c r="J535" s="194"/>
      <c r="K535" s="194"/>
      <c r="L535" s="194"/>
      <c r="M535" s="194"/>
      <c r="N535" s="194"/>
      <c r="O535" s="194"/>
      <c r="P535" s="194"/>
      <c r="Q535" s="194"/>
      <c r="R535" s="194"/>
      <c r="S535" s="194"/>
      <c r="T535" s="194"/>
      <c r="U535" s="194"/>
      <c r="V535" s="194"/>
      <c r="W535" s="194"/>
      <c r="X535" s="194"/>
      <c r="Y535" s="194"/>
      <c r="Z535" s="194"/>
      <c r="AA535" s="194"/>
      <c r="AB535" s="194"/>
      <c r="AC535" s="194"/>
      <c r="AD535" s="194"/>
      <c r="AE535" s="194"/>
      <c r="AF535" s="194"/>
      <c r="AG535" s="194"/>
      <c r="AH535" s="194"/>
      <c r="AI535" s="194"/>
      <c r="AJ535" s="194"/>
      <c r="AK535" s="194"/>
      <c r="AL535" s="194"/>
      <c r="AM535" s="194"/>
      <c r="AN535" s="194"/>
      <c r="AO535" s="194"/>
      <c r="AP535" s="194"/>
      <c r="AQ535" s="194"/>
      <c r="AR535" s="194"/>
      <c r="AS535" s="46"/>
    </row>
    <row r="536" spans="2:45" s="192" customFormat="1">
      <c r="B536" s="193"/>
      <c r="C536" s="193"/>
      <c r="D536" s="194"/>
      <c r="E536" s="194"/>
      <c r="H536" s="194"/>
      <c r="I536" s="194"/>
      <c r="J536" s="194"/>
      <c r="K536" s="194"/>
      <c r="L536" s="194"/>
      <c r="M536" s="194"/>
      <c r="N536" s="194"/>
      <c r="O536" s="194"/>
      <c r="P536" s="194"/>
      <c r="Q536" s="194"/>
      <c r="R536" s="194"/>
      <c r="S536" s="194"/>
      <c r="T536" s="194"/>
      <c r="U536" s="194"/>
      <c r="V536" s="194"/>
      <c r="W536" s="194"/>
      <c r="X536" s="194"/>
      <c r="Y536" s="194"/>
      <c r="Z536" s="194"/>
      <c r="AA536" s="194"/>
      <c r="AB536" s="194"/>
      <c r="AC536" s="194"/>
      <c r="AD536" s="194"/>
      <c r="AE536" s="194"/>
      <c r="AF536" s="194"/>
      <c r="AG536" s="194"/>
      <c r="AH536" s="194"/>
      <c r="AI536" s="194"/>
      <c r="AJ536" s="194"/>
      <c r="AK536" s="194"/>
      <c r="AL536" s="194"/>
      <c r="AM536" s="194"/>
      <c r="AN536" s="194"/>
      <c r="AO536" s="194"/>
      <c r="AP536" s="194"/>
      <c r="AQ536" s="194"/>
      <c r="AR536" s="194"/>
      <c r="AS536" s="46"/>
    </row>
    <row r="537" spans="2:45" s="192" customFormat="1">
      <c r="B537" s="193"/>
      <c r="C537" s="193"/>
      <c r="D537" s="194"/>
      <c r="E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46"/>
    </row>
    <row r="538" spans="2:45" s="192" customFormat="1">
      <c r="B538" s="193"/>
      <c r="C538" s="193"/>
      <c r="D538" s="194"/>
      <c r="E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c r="AJ538" s="194"/>
      <c r="AK538" s="194"/>
      <c r="AL538" s="194"/>
      <c r="AM538" s="194"/>
      <c r="AN538" s="194"/>
      <c r="AO538" s="194"/>
      <c r="AP538" s="194"/>
      <c r="AQ538" s="194"/>
      <c r="AR538" s="194"/>
      <c r="AS538" s="46"/>
    </row>
    <row r="539" spans="2:45" s="192" customFormat="1">
      <c r="B539" s="193"/>
      <c r="C539" s="193"/>
      <c r="D539" s="194"/>
      <c r="E539" s="194"/>
      <c r="H539" s="194"/>
      <c r="I539" s="194"/>
      <c r="J539" s="194"/>
      <c r="K539" s="194"/>
      <c r="L539" s="194"/>
      <c r="M539" s="194"/>
      <c r="N539" s="194"/>
      <c r="O539" s="194"/>
      <c r="P539" s="194"/>
      <c r="Q539" s="194"/>
      <c r="R539" s="194"/>
      <c r="S539" s="194"/>
      <c r="T539" s="194"/>
      <c r="U539" s="194"/>
      <c r="V539" s="194"/>
      <c r="W539" s="194"/>
      <c r="X539" s="194"/>
      <c r="Y539" s="194"/>
      <c r="Z539" s="194"/>
      <c r="AA539" s="194"/>
      <c r="AB539" s="194"/>
      <c r="AC539" s="194"/>
      <c r="AD539" s="194"/>
      <c r="AE539" s="194"/>
      <c r="AF539" s="194"/>
      <c r="AG539" s="194"/>
      <c r="AH539" s="194"/>
      <c r="AI539" s="194"/>
      <c r="AJ539" s="194"/>
      <c r="AK539" s="194"/>
      <c r="AL539" s="194"/>
      <c r="AM539" s="194"/>
      <c r="AN539" s="194"/>
      <c r="AO539" s="194"/>
      <c r="AP539" s="194"/>
      <c r="AQ539" s="194"/>
      <c r="AR539" s="194"/>
      <c r="AS539" s="46"/>
    </row>
    <row r="540" spans="2:45" s="192" customFormat="1">
      <c r="B540" s="193"/>
      <c r="C540" s="193"/>
      <c r="D540" s="194"/>
      <c r="E540" s="194"/>
      <c r="H540" s="194"/>
      <c r="I540" s="194"/>
      <c r="J540" s="194"/>
      <c r="K540" s="194"/>
      <c r="L540" s="194"/>
      <c r="M540" s="194"/>
      <c r="N540" s="194"/>
      <c r="O540" s="194"/>
      <c r="P540" s="194"/>
      <c r="Q540" s="194"/>
      <c r="R540" s="194"/>
      <c r="S540" s="194"/>
      <c r="T540" s="194"/>
      <c r="U540" s="194"/>
      <c r="V540" s="194"/>
      <c r="W540" s="194"/>
      <c r="X540" s="194"/>
      <c r="Y540" s="194"/>
      <c r="Z540" s="194"/>
      <c r="AA540" s="194"/>
      <c r="AB540" s="194"/>
      <c r="AC540" s="194"/>
      <c r="AD540" s="194"/>
      <c r="AE540" s="194"/>
      <c r="AF540" s="194"/>
      <c r="AG540" s="194"/>
      <c r="AH540" s="194"/>
      <c r="AI540" s="194"/>
      <c r="AJ540" s="194"/>
      <c r="AK540" s="194"/>
      <c r="AL540" s="194"/>
      <c r="AM540" s="194"/>
      <c r="AN540" s="194"/>
      <c r="AO540" s="194"/>
      <c r="AP540" s="194"/>
      <c r="AQ540" s="194"/>
      <c r="AR540" s="194"/>
      <c r="AS540" s="46"/>
    </row>
    <row r="541" spans="2:45" s="192" customFormat="1">
      <c r="B541" s="193"/>
      <c r="C541" s="193"/>
      <c r="D541" s="194"/>
      <c r="E541" s="194"/>
      <c r="H541" s="194"/>
      <c r="I541" s="194"/>
      <c r="J541" s="194"/>
      <c r="K541" s="194"/>
      <c r="L541" s="194"/>
      <c r="M541" s="194"/>
      <c r="N541" s="194"/>
      <c r="O541" s="194"/>
      <c r="P541" s="194"/>
      <c r="Q541" s="194"/>
      <c r="R541" s="194"/>
      <c r="S541" s="194"/>
      <c r="T541" s="194"/>
      <c r="U541" s="194"/>
      <c r="V541" s="194"/>
      <c r="W541" s="194"/>
      <c r="X541" s="194"/>
      <c r="Y541" s="194"/>
      <c r="Z541" s="194"/>
      <c r="AA541" s="194"/>
      <c r="AB541" s="194"/>
      <c r="AC541" s="194"/>
      <c r="AD541" s="194"/>
      <c r="AE541" s="194"/>
      <c r="AF541" s="194"/>
      <c r="AG541" s="194"/>
      <c r="AH541" s="194"/>
      <c r="AI541" s="194"/>
      <c r="AJ541" s="194"/>
      <c r="AK541" s="194"/>
      <c r="AL541" s="194"/>
      <c r="AM541" s="194"/>
      <c r="AN541" s="194"/>
      <c r="AO541" s="194"/>
      <c r="AP541" s="194"/>
      <c r="AQ541" s="194"/>
      <c r="AR541" s="194"/>
      <c r="AS541" s="46"/>
    </row>
    <row r="542" spans="2:45" s="192" customFormat="1">
      <c r="B542" s="193"/>
      <c r="C542" s="193"/>
      <c r="D542" s="194"/>
      <c r="E542" s="194"/>
      <c r="H542" s="194"/>
      <c r="I542" s="194"/>
      <c r="J542" s="194"/>
      <c r="K542" s="194"/>
      <c r="L542" s="194"/>
      <c r="M542" s="194"/>
      <c r="N542" s="194"/>
      <c r="O542" s="194"/>
      <c r="P542" s="194"/>
      <c r="Q542" s="194"/>
      <c r="R542" s="194"/>
      <c r="S542" s="194"/>
      <c r="T542" s="194"/>
      <c r="U542" s="194"/>
      <c r="V542" s="194"/>
      <c r="W542" s="194"/>
      <c r="X542" s="194"/>
      <c r="Y542" s="194"/>
      <c r="Z542" s="194"/>
      <c r="AA542" s="194"/>
      <c r="AB542" s="194"/>
      <c r="AC542" s="194"/>
      <c r="AD542" s="194"/>
      <c r="AE542" s="194"/>
      <c r="AF542" s="194"/>
      <c r="AG542" s="194"/>
      <c r="AH542" s="194"/>
      <c r="AI542" s="194"/>
      <c r="AJ542" s="194"/>
      <c r="AK542" s="194"/>
      <c r="AL542" s="194"/>
      <c r="AM542" s="194"/>
      <c r="AN542" s="194"/>
      <c r="AO542" s="194"/>
      <c r="AP542" s="194"/>
      <c r="AQ542" s="194"/>
      <c r="AR542" s="194"/>
      <c r="AS542" s="46"/>
    </row>
    <row r="543" spans="2:45" s="192" customFormat="1">
      <c r="B543" s="193"/>
      <c r="C543" s="193"/>
      <c r="D543" s="194"/>
      <c r="E543" s="194"/>
      <c r="H543" s="194"/>
      <c r="I543" s="194"/>
      <c r="J543" s="194"/>
      <c r="K543" s="194"/>
      <c r="L543" s="194"/>
      <c r="M543" s="194"/>
      <c r="N543" s="194"/>
      <c r="O543" s="194"/>
      <c r="P543" s="194"/>
      <c r="Q543" s="194"/>
      <c r="R543" s="194"/>
      <c r="S543" s="194"/>
      <c r="T543" s="194"/>
      <c r="U543" s="194"/>
      <c r="V543" s="194"/>
      <c r="W543" s="194"/>
      <c r="X543" s="194"/>
      <c r="Y543" s="194"/>
      <c r="Z543" s="194"/>
      <c r="AA543" s="194"/>
      <c r="AB543" s="194"/>
      <c r="AC543" s="194"/>
      <c r="AD543" s="194"/>
      <c r="AE543" s="194"/>
      <c r="AF543" s="194"/>
      <c r="AG543" s="194"/>
      <c r="AH543" s="194"/>
      <c r="AI543" s="194"/>
      <c r="AJ543" s="194"/>
      <c r="AK543" s="194"/>
      <c r="AL543" s="194"/>
      <c r="AM543" s="194"/>
      <c r="AN543" s="194"/>
      <c r="AO543" s="194"/>
      <c r="AP543" s="194"/>
      <c r="AQ543" s="194"/>
      <c r="AR543" s="194"/>
      <c r="AS543" s="46"/>
    </row>
    <row r="544" spans="2:45" s="192" customFormat="1">
      <c r="B544" s="193"/>
      <c r="C544" s="193"/>
      <c r="D544" s="194"/>
      <c r="E544" s="194"/>
      <c r="H544" s="194"/>
      <c r="I544" s="194"/>
      <c r="J544" s="194"/>
      <c r="K544" s="194"/>
      <c r="L544" s="194"/>
      <c r="M544" s="194"/>
      <c r="N544" s="194"/>
      <c r="O544" s="194"/>
      <c r="P544" s="194"/>
      <c r="Q544" s="194"/>
      <c r="R544" s="194"/>
      <c r="S544" s="194"/>
      <c r="T544" s="194"/>
      <c r="U544" s="194"/>
      <c r="V544" s="194"/>
      <c r="W544" s="194"/>
      <c r="X544" s="194"/>
      <c r="Y544" s="194"/>
      <c r="Z544" s="194"/>
      <c r="AA544" s="194"/>
      <c r="AB544" s="194"/>
      <c r="AC544" s="194"/>
      <c r="AD544" s="194"/>
      <c r="AE544" s="194"/>
      <c r="AF544" s="194"/>
      <c r="AG544" s="194"/>
      <c r="AH544" s="194"/>
      <c r="AI544" s="194"/>
      <c r="AJ544" s="194"/>
      <c r="AK544" s="194"/>
      <c r="AL544" s="194"/>
      <c r="AM544" s="194"/>
      <c r="AN544" s="194"/>
      <c r="AO544" s="194"/>
      <c r="AP544" s="194"/>
      <c r="AQ544" s="194"/>
      <c r="AR544" s="194"/>
      <c r="AS544" s="46"/>
    </row>
    <row r="545" spans="2:45" s="192" customFormat="1">
      <c r="B545" s="193"/>
      <c r="C545" s="193"/>
      <c r="D545" s="194"/>
      <c r="E545" s="194"/>
      <c r="H545" s="194"/>
      <c r="I545" s="194"/>
      <c r="J545" s="194"/>
      <c r="K545" s="194"/>
      <c r="L545" s="194"/>
      <c r="M545" s="194"/>
      <c r="N545" s="194"/>
      <c r="O545" s="194"/>
      <c r="P545" s="194"/>
      <c r="Q545" s="194"/>
      <c r="R545" s="194"/>
      <c r="S545" s="194"/>
      <c r="T545" s="194"/>
      <c r="U545" s="194"/>
      <c r="V545" s="194"/>
      <c r="W545" s="194"/>
      <c r="X545" s="194"/>
      <c r="Y545" s="194"/>
      <c r="Z545" s="194"/>
      <c r="AA545" s="194"/>
      <c r="AB545" s="194"/>
      <c r="AC545" s="194"/>
      <c r="AD545" s="194"/>
      <c r="AE545" s="194"/>
      <c r="AF545" s="194"/>
      <c r="AG545" s="194"/>
      <c r="AH545" s="194"/>
      <c r="AI545" s="194"/>
      <c r="AJ545" s="194"/>
      <c r="AK545" s="194"/>
      <c r="AL545" s="194"/>
      <c r="AM545" s="194"/>
      <c r="AN545" s="194"/>
      <c r="AO545" s="194"/>
      <c r="AP545" s="194"/>
      <c r="AQ545" s="194"/>
      <c r="AR545" s="194"/>
      <c r="AS545" s="46"/>
    </row>
    <row r="546" spans="2:45" s="192" customFormat="1">
      <c r="B546" s="193"/>
      <c r="C546" s="193"/>
      <c r="D546" s="194"/>
      <c r="E546" s="194"/>
      <c r="H546" s="194"/>
      <c r="I546" s="194"/>
      <c r="J546" s="194"/>
      <c r="K546" s="194"/>
      <c r="L546" s="194"/>
      <c r="M546" s="194"/>
      <c r="N546" s="194"/>
      <c r="O546" s="194"/>
      <c r="P546" s="194"/>
      <c r="Q546" s="194"/>
      <c r="R546" s="194"/>
      <c r="S546" s="194"/>
      <c r="T546" s="194"/>
      <c r="U546" s="194"/>
      <c r="V546" s="194"/>
      <c r="W546" s="194"/>
      <c r="X546" s="194"/>
      <c r="Y546" s="194"/>
      <c r="Z546" s="194"/>
      <c r="AA546" s="194"/>
      <c r="AB546" s="194"/>
      <c r="AC546" s="194"/>
      <c r="AD546" s="194"/>
      <c r="AE546" s="194"/>
      <c r="AF546" s="194"/>
      <c r="AG546" s="194"/>
      <c r="AH546" s="194"/>
      <c r="AI546" s="194"/>
      <c r="AJ546" s="194"/>
      <c r="AK546" s="194"/>
      <c r="AL546" s="194"/>
      <c r="AM546" s="194"/>
      <c r="AN546" s="194"/>
      <c r="AO546" s="194"/>
      <c r="AP546" s="194"/>
      <c r="AQ546" s="194"/>
      <c r="AR546" s="194"/>
      <c r="AS546" s="46"/>
    </row>
    <row r="547" spans="2:45" s="192" customFormat="1">
      <c r="B547" s="193"/>
      <c r="C547" s="193"/>
      <c r="D547" s="194"/>
      <c r="E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c r="AJ547" s="194"/>
      <c r="AK547" s="194"/>
      <c r="AL547" s="194"/>
      <c r="AM547" s="194"/>
      <c r="AN547" s="194"/>
      <c r="AO547" s="194"/>
      <c r="AP547" s="194"/>
      <c r="AQ547" s="194"/>
      <c r="AR547" s="194"/>
      <c r="AS547" s="46"/>
    </row>
    <row r="548" spans="2:45" s="192" customFormat="1">
      <c r="B548" s="193"/>
      <c r="C548" s="193"/>
      <c r="D548" s="194"/>
      <c r="E548" s="194"/>
      <c r="H548" s="194"/>
      <c r="I548" s="194"/>
      <c r="J548" s="194"/>
      <c r="K548" s="194"/>
      <c r="L548" s="194"/>
      <c r="M548" s="194"/>
      <c r="N548" s="194"/>
      <c r="O548" s="194"/>
      <c r="P548" s="194"/>
      <c r="Q548" s="194"/>
      <c r="R548" s="194"/>
      <c r="S548" s="194"/>
      <c r="T548" s="194"/>
      <c r="U548" s="194"/>
      <c r="V548" s="194"/>
      <c r="W548" s="194"/>
      <c r="X548" s="194"/>
      <c r="Y548" s="194"/>
      <c r="Z548" s="194"/>
      <c r="AA548" s="194"/>
      <c r="AB548" s="194"/>
      <c r="AC548" s="194"/>
      <c r="AD548" s="194"/>
      <c r="AE548" s="194"/>
      <c r="AF548" s="194"/>
      <c r="AG548" s="194"/>
      <c r="AH548" s="194"/>
      <c r="AI548" s="194"/>
      <c r="AJ548" s="194"/>
      <c r="AK548" s="194"/>
      <c r="AL548" s="194"/>
      <c r="AM548" s="194"/>
      <c r="AN548" s="194"/>
      <c r="AO548" s="194"/>
      <c r="AP548" s="194"/>
      <c r="AQ548" s="194"/>
      <c r="AR548" s="194"/>
      <c r="AS548" s="46"/>
    </row>
    <row r="549" spans="2:45" s="192" customFormat="1">
      <c r="B549" s="193"/>
      <c r="C549" s="193"/>
      <c r="D549" s="194"/>
      <c r="E549" s="194"/>
      <c r="H549" s="194"/>
      <c r="I549" s="194"/>
      <c r="J549" s="194"/>
      <c r="K549" s="194"/>
      <c r="L549" s="194"/>
      <c r="M549" s="194"/>
      <c r="N549" s="194"/>
      <c r="O549" s="194"/>
      <c r="P549" s="194"/>
      <c r="Q549" s="194"/>
      <c r="R549" s="194"/>
      <c r="S549" s="194"/>
      <c r="T549" s="194"/>
      <c r="U549" s="194"/>
      <c r="V549" s="194"/>
      <c r="W549" s="194"/>
      <c r="X549" s="194"/>
      <c r="Y549" s="194"/>
      <c r="Z549" s="194"/>
      <c r="AA549" s="194"/>
      <c r="AB549" s="194"/>
      <c r="AC549" s="194"/>
      <c r="AD549" s="194"/>
      <c r="AE549" s="194"/>
      <c r="AF549" s="194"/>
      <c r="AG549" s="194"/>
      <c r="AH549" s="194"/>
      <c r="AI549" s="194"/>
      <c r="AJ549" s="194"/>
      <c r="AK549" s="194"/>
      <c r="AL549" s="194"/>
      <c r="AM549" s="194"/>
      <c r="AN549" s="194"/>
      <c r="AO549" s="194"/>
      <c r="AP549" s="194"/>
      <c r="AQ549" s="194"/>
      <c r="AR549" s="194"/>
      <c r="AS549" s="46"/>
    </row>
    <row r="550" spans="2:45" s="192" customFormat="1">
      <c r="B550" s="193"/>
      <c r="C550" s="193"/>
      <c r="D550" s="194"/>
      <c r="E550" s="194"/>
      <c r="H550" s="194"/>
      <c r="I550" s="194"/>
      <c r="J550" s="194"/>
      <c r="K550" s="194"/>
      <c r="L550" s="194"/>
      <c r="M550" s="194"/>
      <c r="N550" s="194"/>
      <c r="O550" s="194"/>
      <c r="P550" s="194"/>
      <c r="Q550" s="194"/>
      <c r="R550" s="194"/>
      <c r="S550" s="194"/>
      <c r="T550" s="194"/>
      <c r="U550" s="194"/>
      <c r="V550" s="194"/>
      <c r="W550" s="194"/>
      <c r="X550" s="194"/>
      <c r="Y550" s="194"/>
      <c r="Z550" s="194"/>
      <c r="AA550" s="194"/>
      <c r="AB550" s="194"/>
      <c r="AC550" s="194"/>
      <c r="AD550" s="194"/>
      <c r="AE550" s="194"/>
      <c r="AF550" s="194"/>
      <c r="AG550" s="194"/>
      <c r="AH550" s="194"/>
      <c r="AI550" s="194"/>
      <c r="AJ550" s="194"/>
      <c r="AK550" s="194"/>
      <c r="AL550" s="194"/>
      <c r="AM550" s="194"/>
      <c r="AN550" s="194"/>
      <c r="AO550" s="194"/>
      <c r="AP550" s="194"/>
      <c r="AQ550" s="194"/>
      <c r="AR550" s="194"/>
      <c r="AS550" s="46"/>
    </row>
    <row r="551" spans="2:45" s="192" customFormat="1">
      <c r="B551" s="193"/>
      <c r="C551" s="193"/>
      <c r="D551" s="194"/>
      <c r="E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c r="AJ551" s="194"/>
      <c r="AK551" s="194"/>
      <c r="AL551" s="194"/>
      <c r="AM551" s="194"/>
      <c r="AN551" s="194"/>
      <c r="AO551" s="194"/>
      <c r="AP551" s="194"/>
      <c r="AQ551" s="194"/>
      <c r="AR551" s="194"/>
      <c r="AS551" s="46"/>
    </row>
    <row r="552" spans="2:45" s="192" customFormat="1">
      <c r="B552" s="193"/>
      <c r="C552" s="193"/>
      <c r="D552" s="194"/>
      <c r="E552" s="194"/>
      <c r="H552" s="194"/>
      <c r="I552" s="194"/>
      <c r="J552" s="194"/>
      <c r="K552" s="194"/>
      <c r="L552" s="194"/>
      <c r="M552" s="194"/>
      <c r="N552" s="194"/>
      <c r="O552" s="194"/>
      <c r="P552" s="194"/>
      <c r="Q552" s="194"/>
      <c r="R552" s="194"/>
      <c r="S552" s="194"/>
      <c r="T552" s="194"/>
      <c r="U552" s="194"/>
      <c r="V552" s="194"/>
      <c r="W552" s="194"/>
      <c r="X552" s="194"/>
      <c r="Y552" s="194"/>
      <c r="Z552" s="194"/>
      <c r="AA552" s="194"/>
      <c r="AB552" s="194"/>
      <c r="AC552" s="194"/>
      <c r="AD552" s="194"/>
      <c r="AE552" s="194"/>
      <c r="AF552" s="194"/>
      <c r="AG552" s="194"/>
      <c r="AH552" s="194"/>
      <c r="AI552" s="194"/>
      <c r="AJ552" s="194"/>
      <c r="AK552" s="194"/>
      <c r="AL552" s="194"/>
      <c r="AM552" s="194"/>
      <c r="AN552" s="194"/>
      <c r="AO552" s="194"/>
      <c r="AP552" s="194"/>
      <c r="AQ552" s="194"/>
      <c r="AR552" s="194"/>
      <c r="AS552" s="46"/>
    </row>
    <row r="553" spans="2:45" s="192" customFormat="1">
      <c r="B553" s="193"/>
      <c r="C553" s="193"/>
      <c r="D553" s="194"/>
      <c r="E553" s="194"/>
      <c r="H553" s="194"/>
      <c r="I553" s="194"/>
      <c r="J553" s="194"/>
      <c r="K553" s="194"/>
      <c r="L553" s="194"/>
      <c r="M553" s="194"/>
      <c r="N553" s="194"/>
      <c r="O553" s="194"/>
      <c r="P553" s="194"/>
      <c r="Q553" s="194"/>
      <c r="R553" s="194"/>
      <c r="S553" s="194"/>
      <c r="T553" s="194"/>
      <c r="U553" s="194"/>
      <c r="V553" s="194"/>
      <c r="W553" s="194"/>
      <c r="X553" s="194"/>
      <c r="Y553" s="194"/>
      <c r="Z553" s="194"/>
      <c r="AA553" s="194"/>
      <c r="AB553" s="194"/>
      <c r="AC553" s="194"/>
      <c r="AD553" s="194"/>
      <c r="AE553" s="194"/>
      <c r="AF553" s="194"/>
      <c r="AG553" s="194"/>
      <c r="AH553" s="194"/>
      <c r="AI553" s="194"/>
      <c r="AJ553" s="194"/>
      <c r="AK553" s="194"/>
      <c r="AL553" s="194"/>
      <c r="AM553" s="194"/>
      <c r="AN553" s="194"/>
      <c r="AO553" s="194"/>
      <c r="AP553" s="194"/>
      <c r="AQ553" s="194"/>
      <c r="AR553" s="194"/>
      <c r="AS553" s="46"/>
    </row>
    <row r="554" spans="2:45" s="192" customFormat="1">
      <c r="B554" s="193"/>
      <c r="C554" s="193"/>
      <c r="D554" s="194"/>
      <c r="E554" s="194"/>
      <c r="H554" s="194"/>
      <c r="I554" s="194"/>
      <c r="J554" s="194"/>
      <c r="K554" s="194"/>
      <c r="L554" s="194"/>
      <c r="M554" s="194"/>
      <c r="N554" s="194"/>
      <c r="O554" s="194"/>
      <c r="P554" s="194"/>
      <c r="Q554" s="194"/>
      <c r="R554" s="194"/>
      <c r="S554" s="194"/>
      <c r="T554" s="194"/>
      <c r="U554" s="194"/>
      <c r="V554" s="194"/>
      <c r="W554" s="194"/>
      <c r="X554" s="194"/>
      <c r="Y554" s="194"/>
      <c r="Z554" s="194"/>
      <c r="AA554" s="194"/>
      <c r="AB554" s="194"/>
      <c r="AC554" s="194"/>
      <c r="AD554" s="194"/>
      <c r="AE554" s="194"/>
      <c r="AF554" s="194"/>
      <c r="AG554" s="194"/>
      <c r="AH554" s="194"/>
      <c r="AI554" s="194"/>
      <c r="AJ554" s="194"/>
      <c r="AK554" s="194"/>
      <c r="AL554" s="194"/>
      <c r="AM554" s="194"/>
      <c r="AN554" s="194"/>
      <c r="AO554" s="194"/>
      <c r="AP554" s="194"/>
      <c r="AQ554" s="194"/>
      <c r="AR554" s="194"/>
      <c r="AS554" s="46"/>
    </row>
    <row r="555" spans="2:45" s="192" customFormat="1">
      <c r="B555" s="193"/>
      <c r="C555" s="193"/>
      <c r="D555" s="194"/>
      <c r="E555" s="194"/>
      <c r="H555" s="194"/>
      <c r="I555" s="194"/>
      <c r="J555" s="194"/>
      <c r="K555" s="194"/>
      <c r="L555" s="194"/>
      <c r="M555" s="194"/>
      <c r="N555" s="194"/>
      <c r="O555" s="194"/>
      <c r="P555" s="194"/>
      <c r="Q555" s="194"/>
      <c r="R555" s="194"/>
      <c r="S555" s="194"/>
      <c r="T555" s="194"/>
      <c r="U555" s="194"/>
      <c r="V555" s="194"/>
      <c r="W555" s="194"/>
      <c r="X555" s="194"/>
      <c r="Y555" s="194"/>
      <c r="Z555" s="194"/>
      <c r="AA555" s="194"/>
      <c r="AB555" s="194"/>
      <c r="AC555" s="194"/>
      <c r="AD555" s="194"/>
      <c r="AE555" s="194"/>
      <c r="AF555" s="194"/>
      <c r="AG555" s="194"/>
      <c r="AH555" s="194"/>
      <c r="AI555" s="194"/>
      <c r="AJ555" s="194"/>
      <c r="AK555" s="194"/>
      <c r="AL555" s="194"/>
      <c r="AM555" s="194"/>
      <c r="AN555" s="194"/>
      <c r="AO555" s="194"/>
      <c r="AP555" s="194"/>
      <c r="AQ555" s="194"/>
      <c r="AR555" s="194"/>
      <c r="AS555" s="46"/>
    </row>
    <row r="556" spans="2:45" s="192" customFormat="1">
      <c r="B556" s="193"/>
      <c r="C556" s="193"/>
      <c r="D556" s="194"/>
      <c r="E556" s="194"/>
      <c r="H556" s="194"/>
      <c r="I556" s="194"/>
      <c r="J556" s="194"/>
      <c r="K556" s="194"/>
      <c r="L556" s="194"/>
      <c r="M556" s="194"/>
      <c r="N556" s="194"/>
      <c r="O556" s="194"/>
      <c r="P556" s="194"/>
      <c r="Q556" s="194"/>
      <c r="R556" s="194"/>
      <c r="S556" s="194"/>
      <c r="T556" s="194"/>
      <c r="U556" s="194"/>
      <c r="V556" s="194"/>
      <c r="W556" s="194"/>
      <c r="X556" s="194"/>
      <c r="Y556" s="194"/>
      <c r="Z556" s="194"/>
      <c r="AA556" s="194"/>
      <c r="AB556" s="194"/>
      <c r="AC556" s="194"/>
      <c r="AD556" s="194"/>
      <c r="AE556" s="194"/>
      <c r="AF556" s="194"/>
      <c r="AG556" s="194"/>
      <c r="AH556" s="194"/>
      <c r="AI556" s="194"/>
      <c r="AJ556" s="194"/>
      <c r="AK556" s="194"/>
      <c r="AL556" s="194"/>
      <c r="AM556" s="194"/>
      <c r="AN556" s="194"/>
      <c r="AO556" s="194"/>
      <c r="AP556" s="194"/>
      <c r="AQ556" s="194"/>
      <c r="AR556" s="194"/>
      <c r="AS556" s="46"/>
    </row>
    <row r="557" spans="2:45" s="192" customFormat="1">
      <c r="B557" s="193"/>
      <c r="C557" s="193"/>
      <c r="D557" s="194"/>
      <c r="E557" s="194"/>
      <c r="H557" s="194"/>
      <c r="I557" s="194"/>
      <c r="J557" s="194"/>
      <c r="K557" s="194"/>
      <c r="L557" s="194"/>
      <c r="M557" s="194"/>
      <c r="N557" s="194"/>
      <c r="O557" s="194"/>
      <c r="P557" s="194"/>
      <c r="Q557" s="194"/>
      <c r="R557" s="194"/>
      <c r="S557" s="194"/>
      <c r="T557" s="194"/>
      <c r="U557" s="194"/>
      <c r="V557" s="194"/>
      <c r="W557" s="194"/>
      <c r="X557" s="194"/>
      <c r="Y557" s="194"/>
      <c r="Z557" s="194"/>
      <c r="AA557" s="194"/>
      <c r="AB557" s="194"/>
      <c r="AC557" s="194"/>
      <c r="AD557" s="194"/>
      <c r="AE557" s="194"/>
      <c r="AF557" s="194"/>
      <c r="AG557" s="194"/>
      <c r="AH557" s="194"/>
      <c r="AI557" s="194"/>
      <c r="AJ557" s="194"/>
      <c r="AK557" s="194"/>
      <c r="AL557" s="194"/>
      <c r="AM557" s="194"/>
      <c r="AN557" s="194"/>
      <c r="AO557" s="194"/>
      <c r="AP557" s="194"/>
      <c r="AQ557" s="194"/>
      <c r="AR557" s="194"/>
      <c r="AS557" s="46"/>
    </row>
    <row r="558" spans="2:45" s="192" customFormat="1">
      <c r="B558" s="193"/>
      <c r="C558" s="193"/>
      <c r="D558" s="194"/>
      <c r="E558" s="194"/>
      <c r="H558" s="194"/>
      <c r="I558" s="194"/>
      <c r="J558" s="194"/>
      <c r="K558" s="194"/>
      <c r="L558" s="194"/>
      <c r="M558" s="194"/>
      <c r="N558" s="194"/>
      <c r="O558" s="194"/>
      <c r="P558" s="194"/>
      <c r="Q558" s="194"/>
      <c r="R558" s="194"/>
      <c r="S558" s="194"/>
      <c r="T558" s="194"/>
      <c r="U558" s="194"/>
      <c r="V558" s="194"/>
      <c r="W558" s="194"/>
      <c r="X558" s="194"/>
      <c r="Y558" s="194"/>
      <c r="Z558" s="194"/>
      <c r="AA558" s="194"/>
      <c r="AB558" s="194"/>
      <c r="AC558" s="194"/>
      <c r="AD558" s="194"/>
      <c r="AE558" s="194"/>
      <c r="AF558" s="194"/>
      <c r="AG558" s="194"/>
      <c r="AH558" s="194"/>
      <c r="AI558" s="194"/>
      <c r="AJ558" s="194"/>
      <c r="AK558" s="194"/>
      <c r="AL558" s="194"/>
      <c r="AM558" s="194"/>
      <c r="AN558" s="194"/>
      <c r="AO558" s="194"/>
      <c r="AP558" s="194"/>
      <c r="AQ558" s="194"/>
      <c r="AR558" s="194"/>
      <c r="AS558" s="46"/>
    </row>
    <row r="559" spans="2:45" s="192" customFormat="1">
      <c r="B559" s="193"/>
      <c r="C559" s="193"/>
      <c r="D559" s="194"/>
      <c r="E559" s="194"/>
      <c r="H559" s="194"/>
      <c r="I559" s="194"/>
      <c r="J559" s="194"/>
      <c r="K559" s="194"/>
      <c r="L559" s="194"/>
      <c r="M559" s="194"/>
      <c r="N559" s="194"/>
      <c r="O559" s="194"/>
      <c r="P559" s="194"/>
      <c r="Q559" s="194"/>
      <c r="R559" s="194"/>
      <c r="S559" s="194"/>
      <c r="T559" s="194"/>
      <c r="U559" s="194"/>
      <c r="V559" s="194"/>
      <c r="W559" s="194"/>
      <c r="X559" s="194"/>
      <c r="Y559" s="194"/>
      <c r="Z559" s="194"/>
      <c r="AA559" s="194"/>
      <c r="AB559" s="194"/>
      <c r="AC559" s="194"/>
      <c r="AD559" s="194"/>
      <c r="AE559" s="194"/>
      <c r="AF559" s="194"/>
      <c r="AG559" s="194"/>
      <c r="AH559" s="194"/>
      <c r="AI559" s="194"/>
      <c r="AJ559" s="194"/>
      <c r="AK559" s="194"/>
      <c r="AL559" s="194"/>
      <c r="AM559" s="194"/>
      <c r="AN559" s="194"/>
      <c r="AO559" s="194"/>
      <c r="AP559" s="194"/>
      <c r="AQ559" s="194"/>
      <c r="AR559" s="194"/>
      <c r="AS559" s="46"/>
    </row>
    <row r="560" spans="2:45" s="192" customFormat="1">
      <c r="B560" s="193"/>
      <c r="C560" s="193"/>
      <c r="D560" s="194"/>
      <c r="E560" s="194"/>
      <c r="H560" s="194"/>
      <c r="I560" s="194"/>
      <c r="J560" s="194"/>
      <c r="K560" s="194"/>
      <c r="L560" s="194"/>
      <c r="M560" s="194"/>
      <c r="N560" s="194"/>
      <c r="O560" s="194"/>
      <c r="P560" s="194"/>
      <c r="Q560" s="194"/>
      <c r="R560" s="194"/>
      <c r="S560" s="194"/>
      <c r="T560" s="194"/>
      <c r="U560" s="194"/>
      <c r="V560" s="194"/>
      <c r="W560" s="194"/>
      <c r="X560" s="194"/>
      <c r="Y560" s="194"/>
      <c r="Z560" s="194"/>
      <c r="AA560" s="194"/>
      <c r="AB560" s="194"/>
      <c r="AC560" s="194"/>
      <c r="AD560" s="194"/>
      <c r="AE560" s="194"/>
      <c r="AF560" s="194"/>
      <c r="AG560" s="194"/>
      <c r="AH560" s="194"/>
      <c r="AI560" s="194"/>
      <c r="AJ560" s="194"/>
      <c r="AK560" s="194"/>
      <c r="AL560" s="194"/>
      <c r="AM560" s="194"/>
      <c r="AN560" s="194"/>
      <c r="AO560" s="194"/>
      <c r="AP560" s="194"/>
      <c r="AQ560" s="194"/>
      <c r="AR560" s="194"/>
      <c r="AS560" s="46"/>
    </row>
    <row r="561" spans="2:45" s="192" customFormat="1">
      <c r="B561" s="193"/>
      <c r="C561" s="193"/>
      <c r="D561" s="194"/>
      <c r="E561" s="194"/>
      <c r="H561" s="194"/>
      <c r="I561" s="194"/>
      <c r="J561" s="194"/>
      <c r="K561" s="194"/>
      <c r="L561" s="194"/>
      <c r="M561" s="194"/>
      <c r="N561" s="194"/>
      <c r="O561" s="194"/>
      <c r="P561" s="194"/>
      <c r="Q561" s="194"/>
      <c r="R561" s="194"/>
      <c r="S561" s="194"/>
      <c r="T561" s="194"/>
      <c r="U561" s="194"/>
      <c r="V561" s="194"/>
      <c r="W561" s="194"/>
      <c r="X561" s="194"/>
      <c r="Y561" s="194"/>
      <c r="Z561" s="194"/>
      <c r="AA561" s="194"/>
      <c r="AB561" s="194"/>
      <c r="AC561" s="194"/>
      <c r="AD561" s="194"/>
      <c r="AE561" s="194"/>
      <c r="AF561" s="194"/>
      <c r="AG561" s="194"/>
      <c r="AH561" s="194"/>
      <c r="AI561" s="194"/>
      <c r="AJ561" s="194"/>
      <c r="AK561" s="194"/>
      <c r="AL561" s="194"/>
      <c r="AM561" s="194"/>
      <c r="AN561" s="194"/>
      <c r="AO561" s="194"/>
      <c r="AP561" s="194"/>
      <c r="AQ561" s="194"/>
      <c r="AR561" s="194"/>
      <c r="AS561" s="46"/>
    </row>
    <row r="562" spans="2:45" s="192" customFormat="1">
      <c r="B562" s="193"/>
      <c r="C562" s="193"/>
      <c r="D562" s="194"/>
      <c r="E562" s="194"/>
      <c r="H562" s="194"/>
      <c r="I562" s="194"/>
      <c r="J562" s="194"/>
      <c r="K562" s="194"/>
      <c r="L562" s="194"/>
      <c r="M562" s="194"/>
      <c r="N562" s="194"/>
      <c r="O562" s="194"/>
      <c r="P562" s="194"/>
      <c r="Q562" s="194"/>
      <c r="R562" s="194"/>
      <c r="S562" s="194"/>
      <c r="T562" s="194"/>
      <c r="U562" s="194"/>
      <c r="V562" s="194"/>
      <c r="W562" s="194"/>
      <c r="X562" s="194"/>
      <c r="Y562" s="194"/>
      <c r="Z562" s="194"/>
      <c r="AA562" s="194"/>
      <c r="AB562" s="194"/>
      <c r="AC562" s="194"/>
      <c r="AD562" s="194"/>
      <c r="AE562" s="194"/>
      <c r="AF562" s="194"/>
      <c r="AG562" s="194"/>
      <c r="AH562" s="194"/>
      <c r="AI562" s="194"/>
      <c r="AJ562" s="194"/>
      <c r="AK562" s="194"/>
      <c r="AL562" s="194"/>
      <c r="AM562" s="194"/>
      <c r="AN562" s="194"/>
      <c r="AO562" s="194"/>
      <c r="AP562" s="194"/>
      <c r="AQ562" s="194"/>
      <c r="AR562" s="194"/>
      <c r="AS562" s="46"/>
    </row>
    <row r="563" spans="2:45" s="192" customFormat="1">
      <c r="B563" s="193"/>
      <c r="C563" s="193"/>
      <c r="D563" s="194"/>
      <c r="E563" s="194"/>
      <c r="H563" s="194"/>
      <c r="I563" s="194"/>
      <c r="J563" s="194"/>
      <c r="K563" s="194"/>
      <c r="L563" s="194"/>
      <c r="M563" s="194"/>
      <c r="N563" s="194"/>
      <c r="O563" s="194"/>
      <c r="P563" s="194"/>
      <c r="Q563" s="194"/>
      <c r="R563" s="194"/>
      <c r="S563" s="194"/>
      <c r="T563" s="194"/>
      <c r="U563" s="194"/>
      <c r="V563" s="194"/>
      <c r="W563" s="194"/>
      <c r="X563" s="194"/>
      <c r="Y563" s="194"/>
      <c r="Z563" s="194"/>
      <c r="AA563" s="194"/>
      <c r="AB563" s="194"/>
      <c r="AC563" s="194"/>
      <c r="AD563" s="194"/>
      <c r="AE563" s="194"/>
      <c r="AF563" s="194"/>
      <c r="AG563" s="194"/>
      <c r="AH563" s="194"/>
      <c r="AI563" s="194"/>
      <c r="AJ563" s="194"/>
      <c r="AK563" s="194"/>
      <c r="AL563" s="194"/>
      <c r="AM563" s="194"/>
      <c r="AN563" s="194"/>
      <c r="AO563" s="194"/>
      <c r="AP563" s="194"/>
      <c r="AQ563" s="194"/>
      <c r="AR563" s="194"/>
      <c r="AS563" s="46"/>
    </row>
    <row r="564" spans="2:45" s="192" customFormat="1">
      <c r="B564" s="193"/>
      <c r="C564" s="193"/>
      <c r="D564" s="194"/>
      <c r="E564" s="194"/>
      <c r="H564" s="194"/>
      <c r="I564" s="194"/>
      <c r="J564" s="194"/>
      <c r="K564" s="194"/>
      <c r="L564" s="194"/>
      <c r="M564" s="194"/>
      <c r="N564" s="194"/>
      <c r="O564" s="194"/>
      <c r="P564" s="194"/>
      <c r="Q564" s="194"/>
      <c r="R564" s="194"/>
      <c r="S564" s="194"/>
      <c r="T564" s="194"/>
      <c r="U564" s="194"/>
      <c r="V564" s="194"/>
      <c r="W564" s="194"/>
      <c r="X564" s="194"/>
      <c r="Y564" s="194"/>
      <c r="Z564" s="194"/>
      <c r="AA564" s="194"/>
      <c r="AB564" s="194"/>
      <c r="AC564" s="194"/>
      <c r="AD564" s="194"/>
      <c r="AE564" s="194"/>
      <c r="AF564" s="194"/>
      <c r="AG564" s="194"/>
      <c r="AH564" s="194"/>
      <c r="AI564" s="194"/>
      <c r="AJ564" s="194"/>
      <c r="AK564" s="194"/>
      <c r="AL564" s="194"/>
      <c r="AM564" s="194"/>
      <c r="AN564" s="194"/>
      <c r="AO564" s="194"/>
      <c r="AP564" s="194"/>
      <c r="AQ564" s="194"/>
      <c r="AR564" s="194"/>
      <c r="AS564" s="46"/>
    </row>
    <row r="565" spans="2:45" s="192" customFormat="1">
      <c r="B565" s="193"/>
      <c r="C565" s="193"/>
      <c r="D565" s="194"/>
      <c r="E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c r="AJ565" s="194"/>
      <c r="AK565" s="194"/>
      <c r="AL565" s="194"/>
      <c r="AM565" s="194"/>
      <c r="AN565" s="194"/>
      <c r="AO565" s="194"/>
      <c r="AP565" s="194"/>
      <c r="AQ565" s="194"/>
      <c r="AR565" s="194"/>
      <c r="AS565" s="46"/>
    </row>
    <row r="566" spans="2:45" s="192" customFormat="1">
      <c r="B566" s="193"/>
      <c r="C566" s="193"/>
      <c r="D566" s="194"/>
      <c r="E566" s="194"/>
      <c r="H566" s="194"/>
      <c r="I566" s="194"/>
      <c r="J566" s="194"/>
      <c r="K566" s="194"/>
      <c r="L566" s="194"/>
      <c r="M566" s="194"/>
      <c r="N566" s="194"/>
      <c r="O566" s="194"/>
      <c r="P566" s="194"/>
      <c r="Q566" s="194"/>
      <c r="R566" s="194"/>
      <c r="S566" s="194"/>
      <c r="T566" s="194"/>
      <c r="U566" s="194"/>
      <c r="V566" s="194"/>
      <c r="W566" s="194"/>
      <c r="X566" s="194"/>
      <c r="Y566" s="194"/>
      <c r="Z566" s="194"/>
      <c r="AA566" s="194"/>
      <c r="AB566" s="194"/>
      <c r="AC566" s="194"/>
      <c r="AD566" s="194"/>
      <c r="AE566" s="194"/>
      <c r="AF566" s="194"/>
      <c r="AG566" s="194"/>
      <c r="AH566" s="194"/>
      <c r="AI566" s="194"/>
      <c r="AJ566" s="194"/>
      <c r="AK566" s="194"/>
      <c r="AL566" s="194"/>
      <c r="AM566" s="194"/>
      <c r="AN566" s="194"/>
      <c r="AO566" s="194"/>
      <c r="AP566" s="194"/>
      <c r="AQ566" s="194"/>
      <c r="AR566" s="194"/>
      <c r="AS566" s="46"/>
    </row>
    <row r="567" spans="2:45" s="192" customFormat="1">
      <c r="B567" s="193"/>
      <c r="C567" s="193"/>
      <c r="D567" s="194"/>
      <c r="E567" s="194"/>
      <c r="H567" s="194"/>
      <c r="I567" s="194"/>
      <c r="J567" s="194"/>
      <c r="K567" s="194"/>
      <c r="L567" s="194"/>
      <c r="M567" s="194"/>
      <c r="N567" s="194"/>
      <c r="O567" s="194"/>
      <c r="P567" s="194"/>
      <c r="Q567" s="194"/>
      <c r="R567" s="194"/>
      <c r="S567" s="194"/>
      <c r="T567" s="194"/>
      <c r="U567" s="194"/>
      <c r="V567" s="194"/>
      <c r="W567" s="194"/>
      <c r="X567" s="194"/>
      <c r="Y567" s="194"/>
      <c r="Z567" s="194"/>
      <c r="AA567" s="194"/>
      <c r="AB567" s="194"/>
      <c r="AC567" s="194"/>
      <c r="AD567" s="194"/>
      <c r="AE567" s="194"/>
      <c r="AF567" s="194"/>
      <c r="AG567" s="194"/>
      <c r="AH567" s="194"/>
      <c r="AI567" s="194"/>
      <c r="AJ567" s="194"/>
      <c r="AK567" s="194"/>
      <c r="AL567" s="194"/>
      <c r="AM567" s="194"/>
      <c r="AN567" s="194"/>
      <c r="AO567" s="194"/>
      <c r="AP567" s="194"/>
      <c r="AQ567" s="194"/>
      <c r="AR567" s="194"/>
      <c r="AS567" s="46"/>
    </row>
    <row r="568" spans="2:45" s="192" customFormat="1">
      <c r="B568" s="193"/>
      <c r="C568" s="193"/>
      <c r="D568" s="194"/>
      <c r="E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E568" s="194"/>
      <c r="AF568" s="194"/>
      <c r="AG568" s="194"/>
      <c r="AH568" s="194"/>
      <c r="AI568" s="194"/>
      <c r="AJ568" s="194"/>
      <c r="AK568" s="194"/>
      <c r="AL568" s="194"/>
      <c r="AM568" s="194"/>
      <c r="AN568" s="194"/>
      <c r="AO568" s="194"/>
      <c r="AP568" s="194"/>
      <c r="AQ568" s="194"/>
      <c r="AR568" s="194"/>
      <c r="AS568" s="46"/>
    </row>
    <row r="569" spans="2:45" s="192" customFormat="1">
      <c r="B569" s="193"/>
      <c r="C569" s="193"/>
      <c r="D569" s="194"/>
      <c r="E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c r="AJ569" s="194"/>
      <c r="AK569" s="194"/>
      <c r="AL569" s="194"/>
      <c r="AM569" s="194"/>
      <c r="AN569" s="194"/>
      <c r="AO569" s="194"/>
      <c r="AP569" s="194"/>
      <c r="AQ569" s="194"/>
      <c r="AR569" s="194"/>
      <c r="AS569" s="46"/>
    </row>
    <row r="570" spans="2:45" s="192" customFormat="1">
      <c r="B570" s="193"/>
      <c r="C570" s="193"/>
      <c r="D570" s="194"/>
      <c r="E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c r="AJ570" s="194"/>
      <c r="AK570" s="194"/>
      <c r="AL570" s="194"/>
      <c r="AM570" s="194"/>
      <c r="AN570" s="194"/>
      <c r="AO570" s="194"/>
      <c r="AP570" s="194"/>
      <c r="AQ570" s="194"/>
      <c r="AR570" s="194"/>
      <c r="AS570" s="46"/>
    </row>
    <row r="571" spans="2:45" s="192" customFormat="1">
      <c r="B571" s="193"/>
      <c r="C571" s="193"/>
      <c r="D571" s="194"/>
      <c r="E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c r="AJ571" s="194"/>
      <c r="AK571" s="194"/>
      <c r="AL571" s="194"/>
      <c r="AM571" s="194"/>
      <c r="AN571" s="194"/>
      <c r="AO571" s="194"/>
      <c r="AP571" s="194"/>
      <c r="AQ571" s="194"/>
      <c r="AR571" s="194"/>
      <c r="AS571" s="46"/>
    </row>
    <row r="572" spans="2:45" s="192" customFormat="1">
      <c r="B572" s="193"/>
      <c r="C572" s="193"/>
      <c r="D572" s="194"/>
      <c r="E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c r="AJ572" s="194"/>
      <c r="AK572" s="194"/>
      <c r="AL572" s="194"/>
      <c r="AM572" s="194"/>
      <c r="AN572" s="194"/>
      <c r="AO572" s="194"/>
      <c r="AP572" s="194"/>
      <c r="AQ572" s="194"/>
      <c r="AR572" s="194"/>
      <c r="AS572" s="46"/>
    </row>
    <row r="573" spans="2:45" s="192" customFormat="1">
      <c r="B573" s="193"/>
      <c r="C573" s="193"/>
      <c r="D573" s="194"/>
      <c r="E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c r="AJ573" s="194"/>
      <c r="AK573" s="194"/>
      <c r="AL573" s="194"/>
      <c r="AM573" s="194"/>
      <c r="AN573" s="194"/>
      <c r="AO573" s="194"/>
      <c r="AP573" s="194"/>
      <c r="AQ573" s="194"/>
      <c r="AR573" s="194"/>
      <c r="AS573" s="46"/>
    </row>
    <row r="574" spans="2:45" s="192" customFormat="1">
      <c r="B574" s="193"/>
      <c r="C574" s="193"/>
      <c r="D574" s="194"/>
      <c r="E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c r="AJ574" s="194"/>
      <c r="AK574" s="194"/>
      <c r="AL574" s="194"/>
      <c r="AM574" s="194"/>
      <c r="AN574" s="194"/>
      <c r="AO574" s="194"/>
      <c r="AP574" s="194"/>
      <c r="AQ574" s="194"/>
      <c r="AR574" s="194"/>
      <c r="AS574" s="46"/>
    </row>
    <row r="575" spans="2:45" s="192" customFormat="1">
      <c r="B575" s="193"/>
      <c r="C575" s="193"/>
      <c r="D575" s="194"/>
      <c r="E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c r="AJ575" s="194"/>
      <c r="AK575" s="194"/>
      <c r="AL575" s="194"/>
      <c r="AM575" s="194"/>
      <c r="AN575" s="194"/>
      <c r="AO575" s="194"/>
      <c r="AP575" s="194"/>
      <c r="AQ575" s="194"/>
      <c r="AR575" s="194"/>
      <c r="AS575" s="46"/>
    </row>
    <row r="576" spans="2:45" s="192" customFormat="1">
      <c r="B576" s="193"/>
      <c r="C576" s="193"/>
      <c r="D576" s="194"/>
      <c r="E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c r="AJ576" s="194"/>
      <c r="AK576" s="194"/>
      <c r="AL576" s="194"/>
      <c r="AM576" s="194"/>
      <c r="AN576" s="194"/>
      <c r="AO576" s="194"/>
      <c r="AP576" s="194"/>
      <c r="AQ576" s="194"/>
      <c r="AR576" s="194"/>
      <c r="AS576" s="46"/>
    </row>
    <row r="577" spans="2:45" s="192" customFormat="1">
      <c r="B577" s="193"/>
      <c r="C577" s="193"/>
      <c r="D577" s="194"/>
      <c r="E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c r="AJ577" s="194"/>
      <c r="AK577" s="194"/>
      <c r="AL577" s="194"/>
      <c r="AM577" s="194"/>
      <c r="AN577" s="194"/>
      <c r="AO577" s="194"/>
      <c r="AP577" s="194"/>
      <c r="AQ577" s="194"/>
      <c r="AR577" s="194"/>
      <c r="AS577" s="46"/>
    </row>
    <row r="578" spans="2:45" s="192" customFormat="1">
      <c r="B578" s="193"/>
      <c r="C578" s="193"/>
      <c r="D578" s="194"/>
      <c r="E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46"/>
    </row>
    <row r="579" spans="2:45" s="192" customFormat="1">
      <c r="B579" s="193"/>
      <c r="C579" s="193"/>
      <c r="D579" s="194"/>
      <c r="E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c r="AJ579" s="194"/>
      <c r="AK579" s="194"/>
      <c r="AL579" s="194"/>
      <c r="AM579" s="194"/>
      <c r="AN579" s="194"/>
      <c r="AO579" s="194"/>
      <c r="AP579" s="194"/>
      <c r="AQ579" s="194"/>
      <c r="AR579" s="194"/>
      <c r="AS579" s="46"/>
    </row>
    <row r="580" spans="2:45" s="192" customFormat="1">
      <c r="B580" s="193"/>
      <c r="C580" s="193"/>
      <c r="D580" s="194"/>
      <c r="E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c r="AJ580" s="194"/>
      <c r="AK580" s="194"/>
      <c r="AL580" s="194"/>
      <c r="AM580" s="194"/>
      <c r="AN580" s="194"/>
      <c r="AO580" s="194"/>
      <c r="AP580" s="194"/>
      <c r="AQ580" s="194"/>
      <c r="AR580" s="194"/>
      <c r="AS580" s="46"/>
    </row>
    <row r="581" spans="2:45" s="192" customFormat="1">
      <c r="B581" s="193"/>
      <c r="C581" s="193"/>
      <c r="D581" s="194"/>
      <c r="E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c r="AJ581" s="194"/>
      <c r="AK581" s="194"/>
      <c r="AL581" s="194"/>
      <c r="AM581" s="194"/>
      <c r="AN581" s="194"/>
      <c r="AO581" s="194"/>
      <c r="AP581" s="194"/>
      <c r="AQ581" s="194"/>
      <c r="AR581" s="194"/>
      <c r="AS581" s="46"/>
    </row>
    <row r="582" spans="2:45" s="192" customFormat="1">
      <c r="B582" s="193"/>
      <c r="C582" s="193"/>
      <c r="D582" s="194"/>
      <c r="E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c r="AJ582" s="194"/>
      <c r="AK582" s="194"/>
      <c r="AL582" s="194"/>
      <c r="AM582" s="194"/>
      <c r="AN582" s="194"/>
      <c r="AO582" s="194"/>
      <c r="AP582" s="194"/>
      <c r="AQ582" s="194"/>
      <c r="AR582" s="194"/>
      <c r="AS582" s="46"/>
    </row>
    <row r="583" spans="2:45" s="192" customFormat="1">
      <c r="B583" s="193"/>
      <c r="C583" s="193"/>
      <c r="D583" s="194"/>
      <c r="E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c r="AJ583" s="194"/>
      <c r="AK583" s="194"/>
      <c r="AL583" s="194"/>
      <c r="AM583" s="194"/>
      <c r="AN583" s="194"/>
      <c r="AO583" s="194"/>
      <c r="AP583" s="194"/>
      <c r="AQ583" s="194"/>
      <c r="AR583" s="194"/>
      <c r="AS583" s="46"/>
    </row>
    <row r="584" spans="2:45" s="192" customFormat="1">
      <c r="B584" s="193"/>
      <c r="C584" s="193"/>
      <c r="D584" s="194"/>
      <c r="E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c r="AJ584" s="194"/>
      <c r="AK584" s="194"/>
      <c r="AL584" s="194"/>
      <c r="AM584" s="194"/>
      <c r="AN584" s="194"/>
      <c r="AO584" s="194"/>
      <c r="AP584" s="194"/>
      <c r="AQ584" s="194"/>
      <c r="AR584" s="194"/>
      <c r="AS584" s="46"/>
    </row>
    <row r="585" spans="2:45" s="192" customFormat="1">
      <c r="B585" s="193"/>
      <c r="C585" s="193"/>
      <c r="D585" s="194"/>
      <c r="E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c r="AJ585" s="194"/>
      <c r="AK585" s="194"/>
      <c r="AL585" s="194"/>
      <c r="AM585" s="194"/>
      <c r="AN585" s="194"/>
      <c r="AO585" s="194"/>
      <c r="AP585" s="194"/>
      <c r="AQ585" s="194"/>
      <c r="AR585" s="194"/>
      <c r="AS585" s="46"/>
    </row>
    <row r="586" spans="2:45" s="192" customFormat="1">
      <c r="B586" s="193"/>
      <c r="C586" s="193"/>
      <c r="D586" s="194"/>
      <c r="E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c r="AJ586" s="194"/>
      <c r="AK586" s="194"/>
      <c r="AL586" s="194"/>
      <c r="AM586" s="194"/>
      <c r="AN586" s="194"/>
      <c r="AO586" s="194"/>
      <c r="AP586" s="194"/>
      <c r="AQ586" s="194"/>
      <c r="AR586" s="194"/>
      <c r="AS586" s="46"/>
    </row>
    <row r="587" spans="2:45" s="192" customFormat="1">
      <c r="B587" s="193"/>
      <c r="C587" s="193"/>
      <c r="D587" s="194"/>
      <c r="E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c r="AJ587" s="194"/>
      <c r="AK587" s="194"/>
      <c r="AL587" s="194"/>
      <c r="AM587" s="194"/>
      <c r="AN587" s="194"/>
      <c r="AO587" s="194"/>
      <c r="AP587" s="194"/>
      <c r="AQ587" s="194"/>
      <c r="AR587" s="194"/>
      <c r="AS587" s="46"/>
    </row>
    <row r="588" spans="2:45" s="192" customFormat="1">
      <c r="B588" s="193"/>
      <c r="C588" s="193"/>
      <c r="D588" s="194"/>
      <c r="E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c r="AJ588" s="194"/>
      <c r="AK588" s="194"/>
      <c r="AL588" s="194"/>
      <c r="AM588" s="194"/>
      <c r="AN588" s="194"/>
      <c r="AO588" s="194"/>
      <c r="AP588" s="194"/>
      <c r="AQ588" s="194"/>
      <c r="AR588" s="194"/>
      <c r="AS588" s="46"/>
    </row>
    <row r="589" spans="2:45" s="192" customFormat="1">
      <c r="B589" s="193"/>
      <c r="C589" s="193"/>
      <c r="D589" s="194"/>
      <c r="E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c r="AJ589" s="194"/>
      <c r="AK589" s="194"/>
      <c r="AL589" s="194"/>
      <c r="AM589" s="194"/>
      <c r="AN589" s="194"/>
      <c r="AO589" s="194"/>
      <c r="AP589" s="194"/>
      <c r="AQ589" s="194"/>
      <c r="AR589" s="194"/>
      <c r="AS589" s="46"/>
    </row>
    <row r="590" spans="2:45" s="192" customFormat="1">
      <c r="B590" s="193"/>
      <c r="C590" s="193"/>
      <c r="D590" s="194"/>
      <c r="E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c r="AJ590" s="194"/>
      <c r="AK590" s="194"/>
      <c r="AL590" s="194"/>
      <c r="AM590" s="194"/>
      <c r="AN590" s="194"/>
      <c r="AO590" s="194"/>
      <c r="AP590" s="194"/>
      <c r="AQ590" s="194"/>
      <c r="AR590" s="194"/>
      <c r="AS590" s="46"/>
    </row>
    <row r="591" spans="2:45" s="192" customFormat="1">
      <c r="B591" s="193"/>
      <c r="C591" s="193"/>
      <c r="D591" s="194"/>
      <c r="E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46"/>
    </row>
    <row r="592" spans="2:45" s="192" customFormat="1">
      <c r="B592" s="193"/>
      <c r="C592" s="193"/>
      <c r="D592" s="194"/>
      <c r="E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c r="AJ592" s="194"/>
      <c r="AK592" s="194"/>
      <c r="AL592" s="194"/>
      <c r="AM592" s="194"/>
      <c r="AN592" s="194"/>
      <c r="AO592" s="194"/>
      <c r="AP592" s="194"/>
      <c r="AQ592" s="194"/>
      <c r="AR592" s="194"/>
      <c r="AS592" s="46"/>
    </row>
    <row r="593" spans="2:45" s="192" customFormat="1">
      <c r="B593" s="193"/>
      <c r="C593" s="193"/>
      <c r="D593" s="194"/>
      <c r="E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c r="AJ593" s="194"/>
      <c r="AK593" s="194"/>
      <c r="AL593" s="194"/>
      <c r="AM593" s="194"/>
      <c r="AN593" s="194"/>
      <c r="AO593" s="194"/>
      <c r="AP593" s="194"/>
      <c r="AQ593" s="194"/>
      <c r="AR593" s="194"/>
      <c r="AS593" s="46"/>
    </row>
    <row r="594" spans="2:45" s="192" customFormat="1">
      <c r="B594" s="193"/>
      <c r="C594" s="193"/>
      <c r="D594" s="194"/>
      <c r="E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c r="AJ594" s="194"/>
      <c r="AK594" s="194"/>
      <c r="AL594" s="194"/>
      <c r="AM594" s="194"/>
      <c r="AN594" s="194"/>
      <c r="AO594" s="194"/>
      <c r="AP594" s="194"/>
      <c r="AQ594" s="194"/>
      <c r="AR594" s="194"/>
      <c r="AS594" s="46"/>
    </row>
    <row r="595" spans="2:45" s="192" customFormat="1">
      <c r="B595" s="193"/>
      <c r="C595" s="193"/>
      <c r="D595" s="194"/>
      <c r="E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c r="AJ595" s="194"/>
      <c r="AK595" s="194"/>
      <c r="AL595" s="194"/>
      <c r="AM595" s="194"/>
      <c r="AN595" s="194"/>
      <c r="AO595" s="194"/>
      <c r="AP595" s="194"/>
      <c r="AQ595" s="194"/>
      <c r="AR595" s="194"/>
      <c r="AS595" s="46"/>
    </row>
    <row r="596" spans="2:45" s="192" customFormat="1">
      <c r="B596" s="193"/>
      <c r="C596" s="193"/>
      <c r="D596" s="194"/>
      <c r="E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c r="AJ596" s="194"/>
      <c r="AK596" s="194"/>
      <c r="AL596" s="194"/>
      <c r="AM596" s="194"/>
      <c r="AN596" s="194"/>
      <c r="AO596" s="194"/>
      <c r="AP596" s="194"/>
      <c r="AQ596" s="194"/>
      <c r="AR596" s="194"/>
      <c r="AS596" s="46"/>
    </row>
    <row r="597" spans="2:45" s="192" customFormat="1">
      <c r="B597" s="193"/>
      <c r="C597" s="193"/>
      <c r="D597" s="194"/>
      <c r="E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c r="AJ597" s="194"/>
      <c r="AK597" s="194"/>
      <c r="AL597" s="194"/>
      <c r="AM597" s="194"/>
      <c r="AN597" s="194"/>
      <c r="AO597" s="194"/>
      <c r="AP597" s="194"/>
      <c r="AQ597" s="194"/>
      <c r="AR597" s="194"/>
      <c r="AS597" s="46"/>
    </row>
    <row r="598" spans="2:45" s="192" customFormat="1">
      <c r="B598" s="193"/>
      <c r="C598" s="193"/>
      <c r="D598" s="194"/>
      <c r="E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c r="AJ598" s="194"/>
      <c r="AK598" s="194"/>
      <c r="AL598" s="194"/>
      <c r="AM598" s="194"/>
      <c r="AN598" s="194"/>
      <c r="AO598" s="194"/>
      <c r="AP598" s="194"/>
      <c r="AQ598" s="194"/>
      <c r="AR598" s="194"/>
      <c r="AS598" s="46"/>
    </row>
    <row r="599" spans="2:45" s="192" customFormat="1">
      <c r="B599" s="193"/>
      <c r="C599" s="193"/>
      <c r="D599" s="194"/>
      <c r="E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c r="AJ599" s="194"/>
      <c r="AK599" s="194"/>
      <c r="AL599" s="194"/>
      <c r="AM599" s="194"/>
      <c r="AN599" s="194"/>
      <c r="AO599" s="194"/>
      <c r="AP599" s="194"/>
      <c r="AQ599" s="194"/>
      <c r="AR599" s="194"/>
      <c r="AS599" s="46"/>
    </row>
    <row r="600" spans="2:45" s="192" customFormat="1">
      <c r="B600" s="193"/>
      <c r="C600" s="193"/>
      <c r="D600" s="194"/>
      <c r="E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c r="AJ600" s="194"/>
      <c r="AK600" s="194"/>
      <c r="AL600" s="194"/>
      <c r="AM600" s="194"/>
      <c r="AN600" s="194"/>
      <c r="AO600" s="194"/>
      <c r="AP600" s="194"/>
      <c r="AQ600" s="194"/>
      <c r="AR600" s="194"/>
      <c r="AS600" s="46"/>
    </row>
    <row r="601" spans="2:45" s="192" customFormat="1">
      <c r="B601" s="193"/>
      <c r="C601" s="193"/>
      <c r="D601" s="194"/>
      <c r="E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c r="AJ601" s="194"/>
      <c r="AK601" s="194"/>
      <c r="AL601" s="194"/>
      <c r="AM601" s="194"/>
      <c r="AN601" s="194"/>
      <c r="AO601" s="194"/>
      <c r="AP601" s="194"/>
      <c r="AQ601" s="194"/>
      <c r="AR601" s="194"/>
      <c r="AS601" s="46"/>
    </row>
    <row r="602" spans="2:45" s="192" customFormat="1">
      <c r="B602" s="193"/>
      <c r="C602" s="193"/>
      <c r="D602" s="194"/>
      <c r="E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c r="AJ602" s="194"/>
      <c r="AK602" s="194"/>
      <c r="AL602" s="194"/>
      <c r="AM602" s="194"/>
      <c r="AN602" s="194"/>
      <c r="AO602" s="194"/>
      <c r="AP602" s="194"/>
      <c r="AQ602" s="194"/>
      <c r="AR602" s="194"/>
      <c r="AS602" s="46"/>
    </row>
    <row r="603" spans="2:45" s="192" customFormat="1">
      <c r="B603" s="193"/>
      <c r="C603" s="193"/>
      <c r="D603" s="194"/>
      <c r="E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c r="AJ603" s="194"/>
      <c r="AK603" s="194"/>
      <c r="AL603" s="194"/>
      <c r="AM603" s="194"/>
      <c r="AN603" s="194"/>
      <c r="AO603" s="194"/>
      <c r="AP603" s="194"/>
      <c r="AQ603" s="194"/>
      <c r="AR603" s="194"/>
      <c r="AS603" s="46"/>
    </row>
    <row r="604" spans="2:45" s="192" customFormat="1">
      <c r="B604" s="193"/>
      <c r="C604" s="193"/>
      <c r="D604" s="194"/>
      <c r="E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c r="AJ604" s="194"/>
      <c r="AK604" s="194"/>
      <c r="AL604" s="194"/>
      <c r="AM604" s="194"/>
      <c r="AN604" s="194"/>
      <c r="AO604" s="194"/>
      <c r="AP604" s="194"/>
      <c r="AQ604" s="194"/>
      <c r="AR604" s="194"/>
      <c r="AS604" s="46"/>
    </row>
    <row r="605" spans="2:45" s="192" customFormat="1">
      <c r="B605" s="193"/>
      <c r="C605" s="193"/>
      <c r="D605" s="194"/>
      <c r="E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c r="AJ605" s="194"/>
      <c r="AK605" s="194"/>
      <c r="AL605" s="194"/>
      <c r="AM605" s="194"/>
      <c r="AN605" s="194"/>
      <c r="AO605" s="194"/>
      <c r="AP605" s="194"/>
      <c r="AQ605" s="194"/>
      <c r="AR605" s="194"/>
      <c r="AS605" s="46"/>
    </row>
    <row r="606" spans="2:45" s="192" customFormat="1">
      <c r="B606" s="193"/>
      <c r="C606" s="193"/>
      <c r="D606" s="194"/>
      <c r="E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c r="AJ606" s="194"/>
      <c r="AK606" s="194"/>
      <c r="AL606" s="194"/>
      <c r="AM606" s="194"/>
      <c r="AN606" s="194"/>
      <c r="AO606" s="194"/>
      <c r="AP606" s="194"/>
      <c r="AQ606" s="194"/>
      <c r="AR606" s="194"/>
      <c r="AS606" s="46"/>
    </row>
    <row r="607" spans="2:45" s="192" customFormat="1">
      <c r="B607" s="193"/>
      <c r="C607" s="193"/>
      <c r="D607" s="194"/>
      <c r="E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c r="AJ607" s="194"/>
      <c r="AK607" s="194"/>
      <c r="AL607" s="194"/>
      <c r="AM607" s="194"/>
      <c r="AN607" s="194"/>
      <c r="AO607" s="194"/>
      <c r="AP607" s="194"/>
      <c r="AQ607" s="194"/>
      <c r="AR607" s="194"/>
      <c r="AS607" s="46"/>
    </row>
    <row r="608" spans="2:45" s="192" customFormat="1">
      <c r="B608" s="193"/>
      <c r="C608" s="193"/>
      <c r="D608" s="194"/>
      <c r="E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c r="AJ608" s="194"/>
      <c r="AK608" s="194"/>
      <c r="AL608" s="194"/>
      <c r="AM608" s="194"/>
      <c r="AN608" s="194"/>
      <c r="AO608" s="194"/>
      <c r="AP608" s="194"/>
      <c r="AQ608" s="194"/>
      <c r="AR608" s="194"/>
      <c r="AS608" s="46"/>
    </row>
    <row r="609" spans="2:45" s="192" customFormat="1">
      <c r="B609" s="193"/>
      <c r="C609" s="193"/>
      <c r="D609" s="194"/>
      <c r="E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c r="AJ609" s="194"/>
      <c r="AK609" s="194"/>
      <c r="AL609" s="194"/>
      <c r="AM609" s="194"/>
      <c r="AN609" s="194"/>
      <c r="AO609" s="194"/>
      <c r="AP609" s="194"/>
      <c r="AQ609" s="194"/>
      <c r="AR609" s="194"/>
      <c r="AS609" s="46"/>
    </row>
    <row r="610" spans="2:45" s="192" customFormat="1">
      <c r="B610" s="193"/>
      <c r="C610" s="193"/>
      <c r="D610" s="194"/>
      <c r="E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c r="AJ610" s="194"/>
      <c r="AK610" s="194"/>
      <c r="AL610" s="194"/>
      <c r="AM610" s="194"/>
      <c r="AN610" s="194"/>
      <c r="AO610" s="194"/>
      <c r="AP610" s="194"/>
      <c r="AQ610" s="194"/>
      <c r="AR610" s="194"/>
      <c r="AS610" s="46"/>
    </row>
    <row r="611" spans="2:45" s="192" customFormat="1">
      <c r="B611" s="193"/>
      <c r="C611" s="193"/>
      <c r="D611" s="194"/>
      <c r="E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c r="AJ611" s="194"/>
      <c r="AK611" s="194"/>
      <c r="AL611" s="194"/>
      <c r="AM611" s="194"/>
      <c r="AN611" s="194"/>
      <c r="AO611" s="194"/>
      <c r="AP611" s="194"/>
      <c r="AQ611" s="194"/>
      <c r="AR611" s="194"/>
      <c r="AS611" s="46"/>
    </row>
    <row r="612" spans="2:45" s="192" customFormat="1">
      <c r="B612" s="193"/>
      <c r="C612" s="193"/>
      <c r="D612" s="194"/>
      <c r="E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c r="AJ612" s="194"/>
      <c r="AK612" s="194"/>
      <c r="AL612" s="194"/>
      <c r="AM612" s="194"/>
      <c r="AN612" s="194"/>
      <c r="AO612" s="194"/>
      <c r="AP612" s="194"/>
      <c r="AQ612" s="194"/>
      <c r="AR612" s="194"/>
      <c r="AS612" s="46"/>
    </row>
    <row r="613" spans="2:45" s="192" customFormat="1">
      <c r="B613" s="193"/>
      <c r="C613" s="193"/>
      <c r="D613" s="194"/>
      <c r="E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c r="AJ613" s="194"/>
      <c r="AK613" s="194"/>
      <c r="AL613" s="194"/>
      <c r="AM613" s="194"/>
      <c r="AN613" s="194"/>
      <c r="AO613" s="194"/>
      <c r="AP613" s="194"/>
      <c r="AQ613" s="194"/>
      <c r="AR613" s="194"/>
      <c r="AS613" s="46"/>
    </row>
    <row r="614" spans="2:45" s="192" customFormat="1">
      <c r="B614" s="193"/>
      <c r="C614" s="193"/>
      <c r="D614" s="194"/>
      <c r="E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c r="AJ614" s="194"/>
      <c r="AK614" s="194"/>
      <c r="AL614" s="194"/>
      <c r="AM614" s="194"/>
      <c r="AN614" s="194"/>
      <c r="AO614" s="194"/>
      <c r="AP614" s="194"/>
      <c r="AQ614" s="194"/>
      <c r="AR614" s="194"/>
      <c r="AS614" s="46"/>
    </row>
    <row r="615" spans="2:45" s="192" customFormat="1">
      <c r="B615" s="193"/>
      <c r="C615" s="193"/>
      <c r="D615" s="194"/>
      <c r="E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c r="AJ615" s="194"/>
      <c r="AK615" s="194"/>
      <c r="AL615" s="194"/>
      <c r="AM615" s="194"/>
      <c r="AN615" s="194"/>
      <c r="AO615" s="194"/>
      <c r="AP615" s="194"/>
      <c r="AQ615" s="194"/>
      <c r="AR615" s="194"/>
      <c r="AS615" s="46"/>
    </row>
    <row r="616" spans="2:45" s="192" customFormat="1">
      <c r="B616" s="193"/>
      <c r="C616" s="193"/>
      <c r="D616" s="194"/>
      <c r="E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c r="AJ616" s="194"/>
      <c r="AK616" s="194"/>
      <c r="AL616" s="194"/>
      <c r="AM616" s="194"/>
      <c r="AN616" s="194"/>
      <c r="AO616" s="194"/>
      <c r="AP616" s="194"/>
      <c r="AQ616" s="194"/>
      <c r="AR616" s="194"/>
      <c r="AS616" s="46"/>
    </row>
    <row r="617" spans="2:45" s="192" customFormat="1">
      <c r="B617" s="193"/>
      <c r="C617" s="193"/>
      <c r="D617" s="194"/>
      <c r="E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c r="AJ617" s="194"/>
      <c r="AK617" s="194"/>
      <c r="AL617" s="194"/>
      <c r="AM617" s="194"/>
      <c r="AN617" s="194"/>
      <c r="AO617" s="194"/>
      <c r="AP617" s="194"/>
      <c r="AQ617" s="194"/>
      <c r="AR617" s="194"/>
      <c r="AS617" s="46"/>
    </row>
    <row r="618" spans="2:45" s="192" customFormat="1">
      <c r="B618" s="193"/>
      <c r="C618" s="193"/>
      <c r="D618" s="194"/>
      <c r="E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c r="AJ618" s="194"/>
      <c r="AK618" s="194"/>
      <c r="AL618" s="194"/>
      <c r="AM618" s="194"/>
      <c r="AN618" s="194"/>
      <c r="AO618" s="194"/>
      <c r="AP618" s="194"/>
      <c r="AQ618" s="194"/>
      <c r="AR618" s="194"/>
      <c r="AS618" s="46"/>
    </row>
    <row r="619" spans="2:45" s="192" customFormat="1">
      <c r="B619" s="193"/>
      <c r="C619" s="193"/>
      <c r="D619" s="194"/>
      <c r="E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c r="AJ619" s="194"/>
      <c r="AK619" s="194"/>
      <c r="AL619" s="194"/>
      <c r="AM619" s="194"/>
      <c r="AN619" s="194"/>
      <c r="AO619" s="194"/>
      <c r="AP619" s="194"/>
      <c r="AQ619" s="194"/>
      <c r="AR619" s="194"/>
      <c r="AS619" s="46"/>
    </row>
    <row r="620" spans="2:45" s="192" customFormat="1">
      <c r="B620" s="193"/>
      <c r="C620" s="193"/>
      <c r="D620" s="194"/>
      <c r="E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c r="AJ620" s="194"/>
      <c r="AK620" s="194"/>
      <c r="AL620" s="194"/>
      <c r="AM620" s="194"/>
      <c r="AN620" s="194"/>
      <c r="AO620" s="194"/>
      <c r="AP620" s="194"/>
      <c r="AQ620" s="194"/>
      <c r="AR620" s="194"/>
      <c r="AS620" s="46"/>
    </row>
    <row r="621" spans="2:45" s="192" customFormat="1">
      <c r="B621" s="193"/>
      <c r="C621" s="193"/>
      <c r="D621" s="194"/>
      <c r="E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c r="AJ621" s="194"/>
      <c r="AK621" s="194"/>
      <c r="AL621" s="194"/>
      <c r="AM621" s="194"/>
      <c r="AN621" s="194"/>
      <c r="AO621" s="194"/>
      <c r="AP621" s="194"/>
      <c r="AQ621" s="194"/>
      <c r="AR621" s="194"/>
      <c r="AS621" s="46"/>
    </row>
    <row r="622" spans="2:45" s="192" customFormat="1">
      <c r="B622" s="193"/>
      <c r="C622" s="193"/>
      <c r="D622" s="194"/>
      <c r="E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c r="AJ622" s="194"/>
      <c r="AK622" s="194"/>
      <c r="AL622" s="194"/>
      <c r="AM622" s="194"/>
      <c r="AN622" s="194"/>
      <c r="AO622" s="194"/>
      <c r="AP622" s="194"/>
      <c r="AQ622" s="194"/>
      <c r="AR622" s="194"/>
      <c r="AS622" s="46"/>
    </row>
    <row r="623" spans="2:45" s="192" customFormat="1">
      <c r="B623" s="193"/>
      <c r="C623" s="193"/>
      <c r="D623" s="194"/>
      <c r="E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c r="AJ623" s="194"/>
      <c r="AK623" s="194"/>
      <c r="AL623" s="194"/>
      <c r="AM623" s="194"/>
      <c r="AN623" s="194"/>
      <c r="AO623" s="194"/>
      <c r="AP623" s="194"/>
      <c r="AQ623" s="194"/>
      <c r="AR623" s="194"/>
      <c r="AS623" s="46"/>
    </row>
    <row r="624" spans="2:45" s="192" customFormat="1">
      <c r="B624" s="193"/>
      <c r="C624" s="193"/>
      <c r="D624" s="194"/>
      <c r="E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c r="AJ624" s="194"/>
      <c r="AK624" s="194"/>
      <c r="AL624" s="194"/>
      <c r="AM624" s="194"/>
      <c r="AN624" s="194"/>
      <c r="AO624" s="194"/>
      <c r="AP624" s="194"/>
      <c r="AQ624" s="194"/>
      <c r="AR624" s="194"/>
      <c r="AS624" s="46"/>
    </row>
    <row r="625" spans="2:45" s="192" customFormat="1">
      <c r="B625" s="193"/>
      <c r="C625" s="193"/>
      <c r="D625" s="194"/>
      <c r="E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c r="AJ625" s="194"/>
      <c r="AK625" s="194"/>
      <c r="AL625" s="194"/>
      <c r="AM625" s="194"/>
      <c r="AN625" s="194"/>
      <c r="AO625" s="194"/>
      <c r="AP625" s="194"/>
      <c r="AQ625" s="194"/>
      <c r="AR625" s="194"/>
      <c r="AS625" s="46"/>
    </row>
    <row r="626" spans="2:45" s="192" customFormat="1">
      <c r="B626" s="193"/>
      <c r="C626" s="193"/>
      <c r="D626" s="194"/>
      <c r="E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c r="AJ626" s="194"/>
      <c r="AK626" s="194"/>
      <c r="AL626" s="194"/>
      <c r="AM626" s="194"/>
      <c r="AN626" s="194"/>
      <c r="AO626" s="194"/>
      <c r="AP626" s="194"/>
      <c r="AQ626" s="194"/>
      <c r="AR626" s="194"/>
      <c r="AS626" s="46"/>
    </row>
    <row r="627" spans="2:45" s="192" customFormat="1">
      <c r="B627" s="193"/>
      <c r="C627" s="193"/>
      <c r="D627" s="194"/>
      <c r="E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c r="AJ627" s="194"/>
      <c r="AK627" s="194"/>
      <c r="AL627" s="194"/>
      <c r="AM627" s="194"/>
      <c r="AN627" s="194"/>
      <c r="AO627" s="194"/>
      <c r="AP627" s="194"/>
      <c r="AQ627" s="194"/>
      <c r="AR627" s="194"/>
      <c r="AS627" s="46"/>
    </row>
    <row r="628" spans="2:45" s="192" customFormat="1">
      <c r="B628" s="193"/>
      <c r="C628" s="193"/>
      <c r="D628" s="194"/>
      <c r="E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c r="AJ628" s="194"/>
      <c r="AK628" s="194"/>
      <c r="AL628" s="194"/>
      <c r="AM628" s="194"/>
      <c r="AN628" s="194"/>
      <c r="AO628" s="194"/>
      <c r="AP628" s="194"/>
      <c r="AQ628" s="194"/>
      <c r="AR628" s="194"/>
      <c r="AS628" s="46"/>
    </row>
    <row r="629" spans="2:45" s="192" customFormat="1">
      <c r="B629" s="193"/>
      <c r="C629" s="193"/>
      <c r="D629" s="194"/>
      <c r="E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c r="AJ629" s="194"/>
      <c r="AK629" s="194"/>
      <c r="AL629" s="194"/>
      <c r="AM629" s="194"/>
      <c r="AN629" s="194"/>
      <c r="AO629" s="194"/>
      <c r="AP629" s="194"/>
      <c r="AQ629" s="194"/>
      <c r="AR629" s="194"/>
      <c r="AS629" s="46"/>
    </row>
    <row r="630" spans="2:45" s="192" customFormat="1">
      <c r="B630" s="193"/>
      <c r="C630" s="193"/>
      <c r="D630" s="194"/>
      <c r="E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c r="AJ630" s="194"/>
      <c r="AK630" s="194"/>
      <c r="AL630" s="194"/>
      <c r="AM630" s="194"/>
      <c r="AN630" s="194"/>
      <c r="AO630" s="194"/>
      <c r="AP630" s="194"/>
      <c r="AQ630" s="194"/>
      <c r="AR630" s="194"/>
      <c r="AS630" s="46"/>
    </row>
    <row r="631" spans="2:45" s="192" customFormat="1">
      <c r="B631" s="193"/>
      <c r="C631" s="193"/>
      <c r="D631" s="194"/>
      <c r="E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c r="AJ631" s="194"/>
      <c r="AK631" s="194"/>
      <c r="AL631" s="194"/>
      <c r="AM631" s="194"/>
      <c r="AN631" s="194"/>
      <c r="AO631" s="194"/>
      <c r="AP631" s="194"/>
      <c r="AQ631" s="194"/>
      <c r="AR631" s="194"/>
      <c r="AS631" s="46"/>
    </row>
    <row r="632" spans="2:45" s="192" customFormat="1">
      <c r="B632" s="193"/>
      <c r="C632" s="193"/>
      <c r="D632" s="194"/>
      <c r="E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c r="AJ632" s="194"/>
      <c r="AK632" s="194"/>
      <c r="AL632" s="194"/>
      <c r="AM632" s="194"/>
      <c r="AN632" s="194"/>
      <c r="AO632" s="194"/>
      <c r="AP632" s="194"/>
      <c r="AQ632" s="194"/>
      <c r="AR632" s="194"/>
      <c r="AS632" s="46"/>
    </row>
    <row r="633" spans="2:45" s="192" customFormat="1">
      <c r="B633" s="193"/>
      <c r="C633" s="193"/>
      <c r="D633" s="194"/>
      <c r="E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c r="AJ633" s="194"/>
      <c r="AK633" s="194"/>
      <c r="AL633" s="194"/>
      <c r="AM633" s="194"/>
      <c r="AN633" s="194"/>
      <c r="AO633" s="194"/>
      <c r="AP633" s="194"/>
      <c r="AQ633" s="194"/>
      <c r="AR633" s="194"/>
      <c r="AS633" s="46"/>
    </row>
    <row r="634" spans="2:45" s="192" customFormat="1">
      <c r="B634" s="193"/>
      <c r="C634" s="193"/>
      <c r="D634" s="194"/>
      <c r="E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c r="AJ634" s="194"/>
      <c r="AK634" s="194"/>
      <c r="AL634" s="194"/>
      <c r="AM634" s="194"/>
      <c r="AN634" s="194"/>
      <c r="AO634" s="194"/>
      <c r="AP634" s="194"/>
      <c r="AQ634" s="194"/>
      <c r="AR634" s="194"/>
      <c r="AS634" s="46"/>
    </row>
    <row r="635" spans="2:45" s="192" customFormat="1">
      <c r="B635" s="193"/>
      <c r="C635" s="193"/>
      <c r="D635" s="194"/>
      <c r="E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c r="AJ635" s="194"/>
      <c r="AK635" s="194"/>
      <c r="AL635" s="194"/>
      <c r="AM635" s="194"/>
      <c r="AN635" s="194"/>
      <c r="AO635" s="194"/>
      <c r="AP635" s="194"/>
      <c r="AQ635" s="194"/>
      <c r="AR635" s="194"/>
      <c r="AS635" s="46"/>
    </row>
    <row r="636" spans="2:45" s="192" customFormat="1">
      <c r="B636" s="193"/>
      <c r="C636" s="193"/>
      <c r="D636" s="194"/>
      <c r="E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c r="AJ636" s="194"/>
      <c r="AK636" s="194"/>
      <c r="AL636" s="194"/>
      <c r="AM636" s="194"/>
      <c r="AN636" s="194"/>
      <c r="AO636" s="194"/>
      <c r="AP636" s="194"/>
      <c r="AQ636" s="194"/>
      <c r="AR636" s="194"/>
      <c r="AS636" s="46"/>
    </row>
    <row r="637" spans="2:45" s="192" customFormat="1">
      <c r="B637" s="193"/>
      <c r="C637" s="193"/>
      <c r="D637" s="194"/>
      <c r="E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c r="AJ637" s="194"/>
      <c r="AK637" s="194"/>
      <c r="AL637" s="194"/>
      <c r="AM637" s="194"/>
      <c r="AN637" s="194"/>
      <c r="AO637" s="194"/>
      <c r="AP637" s="194"/>
      <c r="AQ637" s="194"/>
      <c r="AR637" s="194"/>
      <c r="AS637" s="46"/>
    </row>
    <row r="638" spans="2:45" s="192" customFormat="1">
      <c r="B638" s="193"/>
      <c r="C638" s="193"/>
      <c r="D638" s="194"/>
      <c r="E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c r="AJ638" s="194"/>
      <c r="AK638" s="194"/>
      <c r="AL638" s="194"/>
      <c r="AM638" s="194"/>
      <c r="AN638" s="194"/>
      <c r="AO638" s="194"/>
      <c r="AP638" s="194"/>
      <c r="AQ638" s="194"/>
      <c r="AR638" s="194"/>
      <c r="AS638" s="46"/>
    </row>
    <row r="639" spans="2:45" s="192" customFormat="1">
      <c r="B639" s="193"/>
      <c r="C639" s="193"/>
      <c r="D639" s="194"/>
      <c r="E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c r="AJ639" s="194"/>
      <c r="AK639" s="194"/>
      <c r="AL639" s="194"/>
      <c r="AM639" s="194"/>
      <c r="AN639" s="194"/>
      <c r="AO639" s="194"/>
      <c r="AP639" s="194"/>
      <c r="AQ639" s="194"/>
      <c r="AR639" s="194"/>
      <c r="AS639" s="46"/>
    </row>
    <row r="640" spans="2:45" s="192" customFormat="1">
      <c r="B640" s="193"/>
      <c r="C640" s="193"/>
      <c r="D640" s="194"/>
      <c r="E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c r="AJ640" s="194"/>
      <c r="AK640" s="194"/>
      <c r="AL640" s="194"/>
      <c r="AM640" s="194"/>
      <c r="AN640" s="194"/>
      <c r="AO640" s="194"/>
      <c r="AP640" s="194"/>
      <c r="AQ640" s="194"/>
      <c r="AR640" s="194"/>
      <c r="AS640" s="46"/>
    </row>
    <row r="641" spans="2:45" s="192" customFormat="1">
      <c r="B641" s="193"/>
      <c r="C641" s="193"/>
      <c r="D641" s="194"/>
      <c r="E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c r="AJ641" s="194"/>
      <c r="AK641" s="194"/>
      <c r="AL641" s="194"/>
      <c r="AM641" s="194"/>
      <c r="AN641" s="194"/>
      <c r="AO641" s="194"/>
      <c r="AP641" s="194"/>
      <c r="AQ641" s="194"/>
      <c r="AR641" s="194"/>
      <c r="AS641" s="46"/>
    </row>
    <row r="642" spans="2:45" s="192" customFormat="1">
      <c r="B642" s="193"/>
      <c r="C642" s="193"/>
      <c r="D642" s="194"/>
      <c r="E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c r="AJ642" s="194"/>
      <c r="AK642" s="194"/>
      <c r="AL642" s="194"/>
      <c r="AM642" s="194"/>
      <c r="AN642" s="194"/>
      <c r="AO642" s="194"/>
      <c r="AP642" s="194"/>
      <c r="AQ642" s="194"/>
      <c r="AR642" s="194"/>
      <c r="AS642" s="46"/>
    </row>
    <row r="643" spans="2:45" s="192" customFormat="1">
      <c r="B643" s="193"/>
      <c r="C643" s="193"/>
      <c r="D643" s="194"/>
      <c r="E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c r="AJ643" s="194"/>
      <c r="AK643" s="194"/>
      <c r="AL643" s="194"/>
      <c r="AM643" s="194"/>
      <c r="AN643" s="194"/>
      <c r="AO643" s="194"/>
      <c r="AP643" s="194"/>
      <c r="AQ643" s="194"/>
      <c r="AR643" s="194"/>
      <c r="AS643" s="46"/>
    </row>
    <row r="644" spans="2:45" s="192" customFormat="1">
      <c r="B644" s="193"/>
      <c r="C644" s="193"/>
      <c r="D644" s="194"/>
      <c r="E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c r="AJ644" s="194"/>
      <c r="AK644" s="194"/>
      <c r="AL644" s="194"/>
      <c r="AM644" s="194"/>
      <c r="AN644" s="194"/>
      <c r="AO644" s="194"/>
      <c r="AP644" s="194"/>
      <c r="AQ644" s="194"/>
      <c r="AR644" s="194"/>
      <c r="AS644" s="46"/>
    </row>
    <row r="645" spans="2:45" s="192" customFormat="1">
      <c r="B645" s="193"/>
      <c r="C645" s="193"/>
      <c r="D645" s="194"/>
      <c r="E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46"/>
    </row>
    <row r="646" spans="2:45" s="192" customFormat="1">
      <c r="B646" s="193"/>
      <c r="C646" s="193"/>
      <c r="D646" s="194"/>
      <c r="E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46"/>
    </row>
    <row r="647" spans="2:45" s="192" customFormat="1">
      <c r="B647" s="193"/>
      <c r="C647" s="193"/>
      <c r="D647" s="194"/>
      <c r="E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c r="AJ647" s="194"/>
      <c r="AK647" s="194"/>
      <c r="AL647" s="194"/>
      <c r="AM647" s="194"/>
      <c r="AN647" s="194"/>
      <c r="AO647" s="194"/>
      <c r="AP647" s="194"/>
      <c r="AQ647" s="194"/>
      <c r="AR647" s="194"/>
      <c r="AS647" s="46"/>
    </row>
    <row r="648" spans="2:45" s="192" customFormat="1">
      <c r="B648" s="193"/>
      <c r="C648" s="193"/>
      <c r="D648" s="194"/>
      <c r="E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c r="AJ648" s="194"/>
      <c r="AK648" s="194"/>
      <c r="AL648" s="194"/>
      <c r="AM648" s="194"/>
      <c r="AN648" s="194"/>
      <c r="AO648" s="194"/>
      <c r="AP648" s="194"/>
      <c r="AQ648" s="194"/>
      <c r="AR648" s="194"/>
      <c r="AS648" s="46"/>
    </row>
    <row r="649" spans="2:45" s="192" customFormat="1">
      <c r="B649" s="193"/>
      <c r="C649" s="193"/>
      <c r="D649" s="194"/>
      <c r="E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c r="AJ649" s="194"/>
      <c r="AK649" s="194"/>
      <c r="AL649" s="194"/>
      <c r="AM649" s="194"/>
      <c r="AN649" s="194"/>
      <c r="AO649" s="194"/>
      <c r="AP649" s="194"/>
      <c r="AQ649" s="194"/>
      <c r="AR649" s="194"/>
      <c r="AS649" s="46"/>
    </row>
    <row r="650" spans="2:45" s="192" customFormat="1">
      <c r="B650" s="193"/>
      <c r="C650" s="193"/>
      <c r="D650" s="194"/>
      <c r="E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c r="AJ650" s="194"/>
      <c r="AK650" s="194"/>
      <c r="AL650" s="194"/>
      <c r="AM650" s="194"/>
      <c r="AN650" s="194"/>
      <c r="AO650" s="194"/>
      <c r="AP650" s="194"/>
      <c r="AQ650" s="194"/>
      <c r="AR650" s="194"/>
      <c r="AS650" s="46"/>
    </row>
    <row r="651" spans="2:45" s="192" customFormat="1">
      <c r="B651" s="193"/>
      <c r="C651" s="193"/>
      <c r="D651" s="194"/>
      <c r="E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c r="AJ651" s="194"/>
      <c r="AK651" s="194"/>
      <c r="AL651" s="194"/>
      <c r="AM651" s="194"/>
      <c r="AN651" s="194"/>
      <c r="AO651" s="194"/>
      <c r="AP651" s="194"/>
      <c r="AQ651" s="194"/>
      <c r="AR651" s="194"/>
      <c r="AS651" s="46"/>
    </row>
    <row r="652" spans="2:45" s="192" customFormat="1">
      <c r="B652" s="193"/>
      <c r="C652" s="193"/>
      <c r="D652" s="194"/>
      <c r="E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c r="AJ652" s="194"/>
      <c r="AK652" s="194"/>
      <c r="AL652" s="194"/>
      <c r="AM652" s="194"/>
      <c r="AN652" s="194"/>
      <c r="AO652" s="194"/>
      <c r="AP652" s="194"/>
      <c r="AQ652" s="194"/>
      <c r="AR652" s="194"/>
      <c r="AS652" s="46"/>
    </row>
    <row r="653" spans="2:45" s="192" customFormat="1">
      <c r="B653" s="193"/>
      <c r="C653" s="193"/>
      <c r="D653" s="194"/>
      <c r="E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c r="AJ653" s="194"/>
      <c r="AK653" s="194"/>
      <c r="AL653" s="194"/>
      <c r="AM653" s="194"/>
      <c r="AN653" s="194"/>
      <c r="AO653" s="194"/>
      <c r="AP653" s="194"/>
      <c r="AQ653" s="194"/>
      <c r="AR653" s="194"/>
      <c r="AS653" s="46"/>
    </row>
    <row r="654" spans="2:45" s="192" customFormat="1">
      <c r="B654" s="193"/>
      <c r="C654" s="193"/>
      <c r="D654" s="194"/>
      <c r="E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c r="AJ654" s="194"/>
      <c r="AK654" s="194"/>
      <c r="AL654" s="194"/>
      <c r="AM654" s="194"/>
      <c r="AN654" s="194"/>
      <c r="AO654" s="194"/>
      <c r="AP654" s="194"/>
      <c r="AQ654" s="194"/>
      <c r="AR654" s="194"/>
      <c r="AS654" s="46"/>
    </row>
    <row r="655" spans="2:45" s="192" customFormat="1">
      <c r="B655" s="193"/>
      <c r="C655" s="193"/>
      <c r="D655" s="194"/>
      <c r="E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c r="AJ655" s="194"/>
      <c r="AK655" s="194"/>
      <c r="AL655" s="194"/>
      <c r="AM655" s="194"/>
      <c r="AN655" s="194"/>
      <c r="AO655" s="194"/>
      <c r="AP655" s="194"/>
      <c r="AQ655" s="194"/>
      <c r="AR655" s="194"/>
      <c r="AS655" s="46"/>
    </row>
    <row r="656" spans="2:45" s="192" customFormat="1">
      <c r="B656" s="193"/>
      <c r="C656" s="193"/>
      <c r="D656" s="194"/>
      <c r="E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c r="AJ656" s="194"/>
      <c r="AK656" s="194"/>
      <c r="AL656" s="194"/>
      <c r="AM656" s="194"/>
      <c r="AN656" s="194"/>
      <c r="AO656" s="194"/>
      <c r="AP656" s="194"/>
      <c r="AQ656" s="194"/>
      <c r="AR656" s="194"/>
      <c r="AS656" s="46"/>
    </row>
    <row r="657" spans="2:45" s="192" customFormat="1">
      <c r="B657" s="193"/>
      <c r="C657" s="193"/>
      <c r="D657" s="194"/>
      <c r="E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c r="AJ657" s="194"/>
      <c r="AK657" s="194"/>
      <c r="AL657" s="194"/>
      <c r="AM657" s="194"/>
      <c r="AN657" s="194"/>
      <c r="AO657" s="194"/>
      <c r="AP657" s="194"/>
      <c r="AQ657" s="194"/>
      <c r="AR657" s="194"/>
      <c r="AS657" s="46"/>
    </row>
    <row r="658" spans="2:45" s="192" customFormat="1">
      <c r="B658" s="193"/>
      <c r="C658" s="193"/>
      <c r="D658" s="194"/>
      <c r="E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c r="AJ658" s="194"/>
      <c r="AK658" s="194"/>
      <c r="AL658" s="194"/>
      <c r="AM658" s="194"/>
      <c r="AN658" s="194"/>
      <c r="AO658" s="194"/>
      <c r="AP658" s="194"/>
      <c r="AQ658" s="194"/>
      <c r="AR658" s="194"/>
      <c r="AS658" s="46"/>
    </row>
    <row r="659" spans="2:45" s="192" customFormat="1">
      <c r="B659" s="193"/>
      <c r="C659" s="193"/>
      <c r="D659" s="194"/>
      <c r="E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c r="AJ659" s="194"/>
      <c r="AK659" s="194"/>
      <c r="AL659" s="194"/>
      <c r="AM659" s="194"/>
      <c r="AN659" s="194"/>
      <c r="AO659" s="194"/>
      <c r="AP659" s="194"/>
      <c r="AQ659" s="194"/>
      <c r="AR659" s="194"/>
      <c r="AS659" s="46"/>
    </row>
    <row r="660" spans="2:45" s="192" customFormat="1">
      <c r="B660" s="193"/>
      <c r="C660" s="193"/>
      <c r="D660" s="194"/>
      <c r="E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c r="AJ660" s="194"/>
      <c r="AK660" s="194"/>
      <c r="AL660" s="194"/>
      <c r="AM660" s="194"/>
      <c r="AN660" s="194"/>
      <c r="AO660" s="194"/>
      <c r="AP660" s="194"/>
      <c r="AQ660" s="194"/>
      <c r="AR660" s="194"/>
      <c r="AS660" s="46"/>
    </row>
    <row r="661" spans="2:45" s="192" customFormat="1">
      <c r="B661" s="193"/>
      <c r="C661" s="193"/>
      <c r="D661" s="194"/>
      <c r="E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c r="AJ661" s="194"/>
      <c r="AK661" s="194"/>
      <c r="AL661" s="194"/>
      <c r="AM661" s="194"/>
      <c r="AN661" s="194"/>
      <c r="AO661" s="194"/>
      <c r="AP661" s="194"/>
      <c r="AQ661" s="194"/>
      <c r="AR661" s="194"/>
      <c r="AS661" s="46"/>
    </row>
    <row r="662" spans="2:45" s="192" customFormat="1">
      <c r="B662" s="193"/>
      <c r="C662" s="193"/>
      <c r="D662" s="194"/>
      <c r="E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c r="AJ662" s="194"/>
      <c r="AK662" s="194"/>
      <c r="AL662" s="194"/>
      <c r="AM662" s="194"/>
      <c r="AN662" s="194"/>
      <c r="AO662" s="194"/>
      <c r="AP662" s="194"/>
      <c r="AQ662" s="194"/>
      <c r="AR662" s="194"/>
      <c r="AS662" s="46"/>
    </row>
    <row r="663" spans="2:45" s="192" customFormat="1">
      <c r="B663" s="193"/>
      <c r="C663" s="193"/>
      <c r="D663" s="194"/>
      <c r="E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c r="AJ663" s="194"/>
      <c r="AK663" s="194"/>
      <c r="AL663" s="194"/>
      <c r="AM663" s="194"/>
      <c r="AN663" s="194"/>
      <c r="AO663" s="194"/>
      <c r="AP663" s="194"/>
      <c r="AQ663" s="194"/>
      <c r="AR663" s="194"/>
      <c r="AS663" s="46"/>
    </row>
    <row r="664" spans="2:45" s="192" customFormat="1">
      <c r="B664" s="193"/>
      <c r="C664" s="193"/>
      <c r="D664" s="194"/>
      <c r="E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c r="AJ664" s="194"/>
      <c r="AK664" s="194"/>
      <c r="AL664" s="194"/>
      <c r="AM664" s="194"/>
      <c r="AN664" s="194"/>
      <c r="AO664" s="194"/>
      <c r="AP664" s="194"/>
      <c r="AQ664" s="194"/>
      <c r="AR664" s="194"/>
      <c r="AS664" s="46"/>
    </row>
    <row r="665" spans="2:45" s="192" customFormat="1">
      <c r="B665" s="193"/>
      <c r="C665" s="193"/>
      <c r="D665" s="194"/>
      <c r="E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c r="AJ665" s="194"/>
      <c r="AK665" s="194"/>
      <c r="AL665" s="194"/>
      <c r="AM665" s="194"/>
      <c r="AN665" s="194"/>
      <c r="AO665" s="194"/>
      <c r="AP665" s="194"/>
      <c r="AQ665" s="194"/>
      <c r="AR665" s="194"/>
      <c r="AS665" s="46"/>
    </row>
    <row r="666" spans="2:45" s="192" customFormat="1">
      <c r="B666" s="193"/>
      <c r="C666" s="193"/>
      <c r="D666" s="194"/>
      <c r="E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c r="AJ666" s="194"/>
      <c r="AK666" s="194"/>
      <c r="AL666" s="194"/>
      <c r="AM666" s="194"/>
      <c r="AN666" s="194"/>
      <c r="AO666" s="194"/>
      <c r="AP666" s="194"/>
      <c r="AQ666" s="194"/>
      <c r="AR666" s="194"/>
      <c r="AS666" s="46"/>
    </row>
    <row r="667" spans="2:45" s="192" customFormat="1">
      <c r="B667" s="193"/>
      <c r="C667" s="193"/>
      <c r="D667" s="194"/>
      <c r="E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c r="AJ667" s="194"/>
      <c r="AK667" s="194"/>
      <c r="AL667" s="194"/>
      <c r="AM667" s="194"/>
      <c r="AN667" s="194"/>
      <c r="AO667" s="194"/>
      <c r="AP667" s="194"/>
      <c r="AQ667" s="194"/>
      <c r="AR667" s="194"/>
      <c r="AS667" s="46"/>
    </row>
    <row r="668" spans="2:45" s="192" customFormat="1">
      <c r="B668" s="193"/>
      <c r="C668" s="193"/>
      <c r="D668" s="194"/>
      <c r="E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c r="AJ668" s="194"/>
      <c r="AK668" s="194"/>
      <c r="AL668" s="194"/>
      <c r="AM668" s="194"/>
      <c r="AN668" s="194"/>
      <c r="AO668" s="194"/>
      <c r="AP668" s="194"/>
      <c r="AQ668" s="194"/>
      <c r="AR668" s="194"/>
      <c r="AS668" s="46"/>
    </row>
    <row r="669" spans="2:45" s="192" customFormat="1">
      <c r="B669" s="193"/>
      <c r="C669" s="193"/>
      <c r="D669" s="194"/>
      <c r="E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c r="AJ669" s="194"/>
      <c r="AK669" s="194"/>
      <c r="AL669" s="194"/>
      <c r="AM669" s="194"/>
      <c r="AN669" s="194"/>
      <c r="AO669" s="194"/>
      <c r="AP669" s="194"/>
      <c r="AQ669" s="194"/>
      <c r="AR669" s="194"/>
      <c r="AS669" s="46"/>
    </row>
    <row r="670" spans="2:45" s="192" customFormat="1">
      <c r="B670" s="193"/>
      <c r="C670" s="193"/>
      <c r="D670" s="194"/>
      <c r="E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c r="AJ670" s="194"/>
      <c r="AK670" s="194"/>
      <c r="AL670" s="194"/>
      <c r="AM670" s="194"/>
      <c r="AN670" s="194"/>
      <c r="AO670" s="194"/>
      <c r="AP670" s="194"/>
      <c r="AQ670" s="194"/>
      <c r="AR670" s="194"/>
      <c r="AS670" s="46"/>
    </row>
    <row r="671" spans="2:45" s="192" customFormat="1">
      <c r="B671" s="193"/>
      <c r="C671" s="193"/>
      <c r="D671" s="194"/>
      <c r="E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c r="AJ671" s="194"/>
      <c r="AK671" s="194"/>
      <c r="AL671" s="194"/>
      <c r="AM671" s="194"/>
      <c r="AN671" s="194"/>
      <c r="AO671" s="194"/>
      <c r="AP671" s="194"/>
      <c r="AQ671" s="194"/>
      <c r="AR671" s="194"/>
      <c r="AS671" s="46"/>
    </row>
    <row r="672" spans="2:45" s="192" customFormat="1">
      <c r="B672" s="193"/>
      <c r="C672" s="193"/>
      <c r="D672" s="194"/>
      <c r="E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AE672" s="194"/>
      <c r="AF672" s="194"/>
      <c r="AG672" s="194"/>
      <c r="AH672" s="194"/>
      <c r="AI672" s="194"/>
      <c r="AJ672" s="194"/>
      <c r="AK672" s="194"/>
      <c r="AL672" s="194"/>
      <c r="AM672" s="194"/>
      <c r="AN672" s="194"/>
      <c r="AO672" s="194"/>
      <c r="AP672" s="194"/>
      <c r="AQ672" s="194"/>
      <c r="AR672" s="194"/>
      <c r="AS672" s="46"/>
    </row>
    <row r="673" spans="2:45" s="192" customFormat="1">
      <c r="B673" s="193"/>
      <c r="C673" s="193"/>
      <c r="D673" s="194"/>
      <c r="E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AE673" s="194"/>
      <c r="AF673" s="194"/>
      <c r="AG673" s="194"/>
      <c r="AH673" s="194"/>
      <c r="AI673" s="194"/>
      <c r="AJ673" s="194"/>
      <c r="AK673" s="194"/>
      <c r="AL673" s="194"/>
      <c r="AM673" s="194"/>
      <c r="AN673" s="194"/>
      <c r="AO673" s="194"/>
      <c r="AP673" s="194"/>
      <c r="AQ673" s="194"/>
      <c r="AR673" s="194"/>
      <c r="AS673" s="46"/>
    </row>
    <row r="674" spans="2:45" s="192" customFormat="1">
      <c r="B674" s="193"/>
      <c r="C674" s="193"/>
      <c r="D674" s="194"/>
      <c r="E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AE674" s="194"/>
      <c r="AF674" s="194"/>
      <c r="AG674" s="194"/>
      <c r="AH674" s="194"/>
      <c r="AI674" s="194"/>
      <c r="AJ674" s="194"/>
      <c r="AK674" s="194"/>
      <c r="AL674" s="194"/>
      <c r="AM674" s="194"/>
      <c r="AN674" s="194"/>
      <c r="AO674" s="194"/>
      <c r="AP674" s="194"/>
      <c r="AQ674" s="194"/>
      <c r="AR674" s="194"/>
      <c r="AS674" s="46"/>
    </row>
    <row r="675" spans="2:45" s="192" customFormat="1">
      <c r="B675" s="193"/>
      <c r="C675" s="193"/>
      <c r="D675" s="194"/>
      <c r="E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AE675" s="194"/>
      <c r="AF675" s="194"/>
      <c r="AG675" s="194"/>
      <c r="AH675" s="194"/>
      <c r="AI675" s="194"/>
      <c r="AJ675" s="194"/>
      <c r="AK675" s="194"/>
      <c r="AL675" s="194"/>
      <c r="AM675" s="194"/>
      <c r="AN675" s="194"/>
      <c r="AO675" s="194"/>
      <c r="AP675" s="194"/>
      <c r="AQ675" s="194"/>
      <c r="AR675" s="194"/>
      <c r="AS675" s="46"/>
    </row>
    <row r="676" spans="2:45" s="192" customFormat="1">
      <c r="B676" s="193"/>
      <c r="C676" s="193"/>
      <c r="D676" s="194"/>
      <c r="E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AE676" s="194"/>
      <c r="AF676" s="194"/>
      <c r="AG676" s="194"/>
      <c r="AH676" s="194"/>
      <c r="AI676" s="194"/>
      <c r="AJ676" s="194"/>
      <c r="AK676" s="194"/>
      <c r="AL676" s="194"/>
      <c r="AM676" s="194"/>
      <c r="AN676" s="194"/>
      <c r="AO676" s="194"/>
      <c r="AP676" s="194"/>
      <c r="AQ676" s="194"/>
      <c r="AR676" s="194"/>
      <c r="AS676" s="46"/>
    </row>
    <row r="677" spans="2:45" s="192" customFormat="1">
      <c r="B677" s="193"/>
      <c r="C677" s="193"/>
      <c r="D677" s="194"/>
      <c r="E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AE677" s="194"/>
      <c r="AF677" s="194"/>
      <c r="AG677" s="194"/>
      <c r="AH677" s="194"/>
      <c r="AI677" s="194"/>
      <c r="AJ677" s="194"/>
      <c r="AK677" s="194"/>
      <c r="AL677" s="194"/>
      <c r="AM677" s="194"/>
      <c r="AN677" s="194"/>
      <c r="AO677" s="194"/>
      <c r="AP677" s="194"/>
      <c r="AQ677" s="194"/>
      <c r="AR677" s="194"/>
      <c r="AS677" s="46"/>
    </row>
    <row r="678" spans="2:45" s="192" customFormat="1">
      <c r="B678" s="193"/>
      <c r="C678" s="193"/>
      <c r="D678" s="194"/>
      <c r="E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AE678" s="194"/>
      <c r="AF678" s="194"/>
      <c r="AG678" s="194"/>
      <c r="AH678" s="194"/>
      <c r="AI678" s="194"/>
      <c r="AJ678" s="194"/>
      <c r="AK678" s="194"/>
      <c r="AL678" s="194"/>
      <c r="AM678" s="194"/>
      <c r="AN678" s="194"/>
      <c r="AO678" s="194"/>
      <c r="AP678" s="194"/>
      <c r="AQ678" s="194"/>
      <c r="AR678" s="194"/>
      <c r="AS678" s="46"/>
    </row>
    <row r="679" spans="2:45" s="192" customFormat="1">
      <c r="B679" s="193"/>
      <c r="C679" s="193"/>
      <c r="D679" s="194"/>
      <c r="E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AE679" s="194"/>
      <c r="AF679" s="194"/>
      <c r="AG679" s="194"/>
      <c r="AH679" s="194"/>
      <c r="AI679" s="194"/>
      <c r="AJ679" s="194"/>
      <c r="AK679" s="194"/>
      <c r="AL679" s="194"/>
      <c r="AM679" s="194"/>
      <c r="AN679" s="194"/>
      <c r="AO679" s="194"/>
      <c r="AP679" s="194"/>
      <c r="AQ679" s="194"/>
      <c r="AR679" s="194"/>
      <c r="AS679" s="46"/>
    </row>
    <row r="680" spans="2:45" s="192" customFormat="1">
      <c r="B680" s="193"/>
      <c r="C680" s="193"/>
      <c r="D680" s="194"/>
      <c r="E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AE680" s="194"/>
      <c r="AF680" s="194"/>
      <c r="AG680" s="194"/>
      <c r="AH680" s="194"/>
      <c r="AI680" s="194"/>
      <c r="AJ680" s="194"/>
      <c r="AK680" s="194"/>
      <c r="AL680" s="194"/>
      <c r="AM680" s="194"/>
      <c r="AN680" s="194"/>
      <c r="AO680" s="194"/>
      <c r="AP680" s="194"/>
      <c r="AQ680" s="194"/>
      <c r="AR680" s="194"/>
      <c r="AS680" s="46"/>
    </row>
    <row r="681" spans="2:45" s="192" customFormat="1">
      <c r="B681" s="193"/>
      <c r="C681" s="193"/>
      <c r="D681" s="194"/>
      <c r="E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AE681" s="194"/>
      <c r="AF681" s="194"/>
      <c r="AG681" s="194"/>
      <c r="AH681" s="194"/>
      <c r="AI681" s="194"/>
      <c r="AJ681" s="194"/>
      <c r="AK681" s="194"/>
      <c r="AL681" s="194"/>
      <c r="AM681" s="194"/>
      <c r="AN681" s="194"/>
      <c r="AO681" s="194"/>
      <c r="AP681" s="194"/>
      <c r="AQ681" s="194"/>
      <c r="AR681" s="194"/>
      <c r="AS681" s="46"/>
    </row>
    <row r="682" spans="2:45" s="192" customFormat="1">
      <c r="B682" s="193"/>
      <c r="C682" s="193"/>
      <c r="D682" s="194"/>
      <c r="E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c r="AJ682" s="194"/>
      <c r="AK682" s="194"/>
      <c r="AL682" s="194"/>
      <c r="AM682" s="194"/>
      <c r="AN682" s="194"/>
      <c r="AO682" s="194"/>
      <c r="AP682" s="194"/>
      <c r="AQ682" s="194"/>
      <c r="AR682" s="194"/>
      <c r="AS682" s="46"/>
    </row>
    <row r="683" spans="2:45" s="192" customFormat="1">
      <c r="B683" s="193"/>
      <c r="C683" s="193"/>
      <c r="D683" s="194"/>
      <c r="E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AE683" s="194"/>
      <c r="AF683" s="194"/>
      <c r="AG683" s="194"/>
      <c r="AH683" s="194"/>
      <c r="AI683" s="194"/>
      <c r="AJ683" s="194"/>
      <c r="AK683" s="194"/>
      <c r="AL683" s="194"/>
      <c r="AM683" s="194"/>
      <c r="AN683" s="194"/>
      <c r="AO683" s="194"/>
      <c r="AP683" s="194"/>
      <c r="AQ683" s="194"/>
      <c r="AR683" s="194"/>
      <c r="AS683" s="46"/>
    </row>
    <row r="684" spans="2:45" s="192" customFormat="1">
      <c r="B684" s="193"/>
      <c r="C684" s="193"/>
      <c r="D684" s="194"/>
      <c r="E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AE684" s="194"/>
      <c r="AF684" s="194"/>
      <c r="AG684" s="194"/>
      <c r="AH684" s="194"/>
      <c r="AI684" s="194"/>
      <c r="AJ684" s="194"/>
      <c r="AK684" s="194"/>
      <c r="AL684" s="194"/>
      <c r="AM684" s="194"/>
      <c r="AN684" s="194"/>
      <c r="AO684" s="194"/>
      <c r="AP684" s="194"/>
      <c r="AQ684" s="194"/>
      <c r="AR684" s="194"/>
      <c r="AS684" s="46"/>
    </row>
    <row r="685" spans="2:45" s="192" customFormat="1">
      <c r="B685" s="193"/>
      <c r="C685" s="193"/>
      <c r="D685" s="194"/>
      <c r="E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AE685" s="194"/>
      <c r="AF685" s="194"/>
      <c r="AG685" s="194"/>
      <c r="AH685" s="194"/>
      <c r="AI685" s="194"/>
      <c r="AJ685" s="194"/>
      <c r="AK685" s="194"/>
      <c r="AL685" s="194"/>
      <c r="AM685" s="194"/>
      <c r="AN685" s="194"/>
      <c r="AO685" s="194"/>
      <c r="AP685" s="194"/>
      <c r="AQ685" s="194"/>
      <c r="AR685" s="194"/>
      <c r="AS685" s="46"/>
    </row>
    <row r="686" spans="2:45" s="192" customFormat="1">
      <c r="B686" s="193"/>
      <c r="C686" s="193"/>
      <c r="D686" s="194"/>
      <c r="E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c r="AJ686" s="194"/>
      <c r="AK686" s="194"/>
      <c r="AL686" s="194"/>
      <c r="AM686" s="194"/>
      <c r="AN686" s="194"/>
      <c r="AO686" s="194"/>
      <c r="AP686" s="194"/>
      <c r="AQ686" s="194"/>
      <c r="AR686" s="194"/>
      <c r="AS686" s="46"/>
    </row>
    <row r="687" spans="2:45" s="192" customFormat="1">
      <c r="B687" s="193"/>
      <c r="C687" s="193"/>
      <c r="D687" s="194"/>
      <c r="E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AE687" s="194"/>
      <c r="AF687" s="194"/>
      <c r="AG687" s="194"/>
      <c r="AH687" s="194"/>
      <c r="AI687" s="194"/>
      <c r="AJ687" s="194"/>
      <c r="AK687" s="194"/>
      <c r="AL687" s="194"/>
      <c r="AM687" s="194"/>
      <c r="AN687" s="194"/>
      <c r="AO687" s="194"/>
      <c r="AP687" s="194"/>
      <c r="AQ687" s="194"/>
      <c r="AR687" s="194"/>
      <c r="AS687" s="46"/>
    </row>
    <row r="688" spans="2:45" s="192" customFormat="1">
      <c r="B688" s="193"/>
      <c r="C688" s="193"/>
      <c r="D688" s="194"/>
      <c r="E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AE688" s="194"/>
      <c r="AF688" s="194"/>
      <c r="AG688" s="194"/>
      <c r="AH688" s="194"/>
      <c r="AI688" s="194"/>
      <c r="AJ688" s="194"/>
      <c r="AK688" s="194"/>
      <c r="AL688" s="194"/>
      <c r="AM688" s="194"/>
      <c r="AN688" s="194"/>
      <c r="AO688" s="194"/>
      <c r="AP688" s="194"/>
      <c r="AQ688" s="194"/>
      <c r="AR688" s="194"/>
      <c r="AS688" s="46"/>
    </row>
    <row r="689" spans="2:45" s="192" customFormat="1">
      <c r="B689" s="193"/>
      <c r="C689" s="193"/>
      <c r="D689" s="194"/>
      <c r="E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AE689" s="194"/>
      <c r="AF689" s="194"/>
      <c r="AG689" s="194"/>
      <c r="AH689" s="194"/>
      <c r="AI689" s="194"/>
      <c r="AJ689" s="194"/>
      <c r="AK689" s="194"/>
      <c r="AL689" s="194"/>
      <c r="AM689" s="194"/>
      <c r="AN689" s="194"/>
      <c r="AO689" s="194"/>
      <c r="AP689" s="194"/>
      <c r="AQ689" s="194"/>
      <c r="AR689" s="194"/>
      <c r="AS689" s="46"/>
    </row>
    <row r="690" spans="2:45" s="192" customFormat="1">
      <c r="B690" s="193"/>
      <c r="C690" s="193"/>
      <c r="D690" s="194"/>
      <c r="E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AE690" s="194"/>
      <c r="AF690" s="194"/>
      <c r="AG690" s="194"/>
      <c r="AH690" s="194"/>
      <c r="AI690" s="194"/>
      <c r="AJ690" s="194"/>
      <c r="AK690" s="194"/>
      <c r="AL690" s="194"/>
      <c r="AM690" s="194"/>
      <c r="AN690" s="194"/>
      <c r="AO690" s="194"/>
      <c r="AP690" s="194"/>
      <c r="AQ690" s="194"/>
      <c r="AR690" s="194"/>
      <c r="AS690" s="46"/>
    </row>
    <row r="691" spans="2:45" s="192" customFormat="1">
      <c r="B691" s="193"/>
      <c r="C691" s="193"/>
      <c r="D691" s="194"/>
      <c r="E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AE691" s="194"/>
      <c r="AF691" s="194"/>
      <c r="AG691" s="194"/>
      <c r="AH691" s="194"/>
      <c r="AI691" s="194"/>
      <c r="AJ691" s="194"/>
      <c r="AK691" s="194"/>
      <c r="AL691" s="194"/>
      <c r="AM691" s="194"/>
      <c r="AN691" s="194"/>
      <c r="AO691" s="194"/>
      <c r="AP691" s="194"/>
      <c r="AQ691" s="194"/>
      <c r="AR691" s="194"/>
      <c r="AS691" s="46"/>
    </row>
    <row r="692" spans="2:45" s="192" customFormat="1">
      <c r="B692" s="193"/>
      <c r="C692" s="193"/>
      <c r="D692" s="194"/>
      <c r="E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AE692" s="194"/>
      <c r="AF692" s="194"/>
      <c r="AG692" s="194"/>
      <c r="AH692" s="194"/>
      <c r="AI692" s="194"/>
      <c r="AJ692" s="194"/>
      <c r="AK692" s="194"/>
      <c r="AL692" s="194"/>
      <c r="AM692" s="194"/>
      <c r="AN692" s="194"/>
      <c r="AO692" s="194"/>
      <c r="AP692" s="194"/>
      <c r="AQ692" s="194"/>
      <c r="AR692" s="194"/>
      <c r="AS692" s="46"/>
    </row>
    <row r="693" spans="2:45" s="192" customFormat="1">
      <c r="B693" s="193"/>
      <c r="C693" s="193"/>
      <c r="D693" s="194"/>
      <c r="E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c r="AJ693" s="194"/>
      <c r="AK693" s="194"/>
      <c r="AL693" s="194"/>
      <c r="AM693" s="194"/>
      <c r="AN693" s="194"/>
      <c r="AO693" s="194"/>
      <c r="AP693" s="194"/>
      <c r="AQ693" s="194"/>
      <c r="AR693" s="194"/>
      <c r="AS693" s="46"/>
    </row>
    <row r="694" spans="2:45" s="192" customFormat="1">
      <c r="B694" s="193"/>
      <c r="C694" s="193"/>
      <c r="D694" s="194"/>
      <c r="E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AE694" s="194"/>
      <c r="AF694" s="194"/>
      <c r="AG694" s="194"/>
      <c r="AH694" s="194"/>
      <c r="AI694" s="194"/>
      <c r="AJ694" s="194"/>
      <c r="AK694" s="194"/>
      <c r="AL694" s="194"/>
      <c r="AM694" s="194"/>
      <c r="AN694" s="194"/>
      <c r="AO694" s="194"/>
      <c r="AP694" s="194"/>
      <c r="AQ694" s="194"/>
      <c r="AR694" s="194"/>
      <c r="AS694" s="46"/>
    </row>
    <row r="695" spans="2:45" s="192" customFormat="1">
      <c r="B695" s="193"/>
      <c r="C695" s="193"/>
      <c r="D695" s="194"/>
      <c r="E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AE695" s="194"/>
      <c r="AF695" s="194"/>
      <c r="AG695" s="194"/>
      <c r="AH695" s="194"/>
      <c r="AI695" s="194"/>
      <c r="AJ695" s="194"/>
      <c r="AK695" s="194"/>
      <c r="AL695" s="194"/>
      <c r="AM695" s="194"/>
      <c r="AN695" s="194"/>
      <c r="AO695" s="194"/>
      <c r="AP695" s="194"/>
      <c r="AQ695" s="194"/>
      <c r="AR695" s="194"/>
      <c r="AS695" s="46"/>
    </row>
    <row r="696" spans="2:45" s="192" customFormat="1">
      <c r="B696" s="193"/>
      <c r="C696" s="193"/>
      <c r="D696" s="194"/>
      <c r="E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AE696" s="194"/>
      <c r="AF696" s="194"/>
      <c r="AG696" s="194"/>
      <c r="AH696" s="194"/>
      <c r="AI696" s="194"/>
      <c r="AJ696" s="194"/>
      <c r="AK696" s="194"/>
      <c r="AL696" s="194"/>
      <c r="AM696" s="194"/>
      <c r="AN696" s="194"/>
      <c r="AO696" s="194"/>
      <c r="AP696" s="194"/>
      <c r="AQ696" s="194"/>
      <c r="AR696" s="194"/>
      <c r="AS696" s="46"/>
    </row>
    <row r="697" spans="2:45" s="192" customFormat="1">
      <c r="B697" s="193"/>
      <c r="C697" s="193"/>
      <c r="D697" s="194"/>
      <c r="E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c r="AJ697" s="194"/>
      <c r="AK697" s="194"/>
      <c r="AL697" s="194"/>
      <c r="AM697" s="194"/>
      <c r="AN697" s="194"/>
      <c r="AO697" s="194"/>
      <c r="AP697" s="194"/>
      <c r="AQ697" s="194"/>
      <c r="AR697" s="194"/>
      <c r="AS697" s="46"/>
    </row>
    <row r="698" spans="2:45" s="192" customFormat="1">
      <c r="B698" s="193"/>
      <c r="C698" s="193"/>
      <c r="D698" s="194"/>
      <c r="E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AE698" s="194"/>
      <c r="AF698" s="194"/>
      <c r="AG698" s="194"/>
      <c r="AH698" s="194"/>
      <c r="AI698" s="194"/>
      <c r="AJ698" s="194"/>
      <c r="AK698" s="194"/>
      <c r="AL698" s="194"/>
      <c r="AM698" s="194"/>
      <c r="AN698" s="194"/>
      <c r="AO698" s="194"/>
      <c r="AP698" s="194"/>
      <c r="AQ698" s="194"/>
      <c r="AR698" s="194"/>
      <c r="AS698" s="46"/>
    </row>
    <row r="699" spans="2:45" s="192" customFormat="1">
      <c r="B699" s="193"/>
      <c r="C699" s="193"/>
      <c r="D699" s="194"/>
      <c r="E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AE699" s="194"/>
      <c r="AF699" s="194"/>
      <c r="AG699" s="194"/>
      <c r="AH699" s="194"/>
      <c r="AI699" s="194"/>
      <c r="AJ699" s="194"/>
      <c r="AK699" s="194"/>
      <c r="AL699" s="194"/>
      <c r="AM699" s="194"/>
      <c r="AN699" s="194"/>
      <c r="AO699" s="194"/>
      <c r="AP699" s="194"/>
      <c r="AQ699" s="194"/>
      <c r="AR699" s="194"/>
      <c r="AS699" s="46"/>
    </row>
    <row r="700" spans="2:45" s="192" customFormat="1">
      <c r="B700" s="193"/>
      <c r="C700" s="193"/>
      <c r="D700" s="194"/>
      <c r="E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AE700" s="194"/>
      <c r="AF700" s="194"/>
      <c r="AG700" s="194"/>
      <c r="AH700" s="194"/>
      <c r="AI700" s="194"/>
      <c r="AJ700" s="194"/>
      <c r="AK700" s="194"/>
      <c r="AL700" s="194"/>
      <c r="AM700" s="194"/>
      <c r="AN700" s="194"/>
      <c r="AO700" s="194"/>
      <c r="AP700" s="194"/>
      <c r="AQ700" s="194"/>
      <c r="AR700" s="194"/>
      <c r="AS700" s="46"/>
    </row>
    <row r="701" spans="2:45" s="192" customFormat="1">
      <c r="B701" s="193"/>
      <c r="C701" s="193"/>
      <c r="D701" s="194"/>
      <c r="E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AE701" s="194"/>
      <c r="AF701" s="194"/>
      <c r="AG701" s="194"/>
      <c r="AH701" s="194"/>
      <c r="AI701" s="194"/>
      <c r="AJ701" s="194"/>
      <c r="AK701" s="194"/>
      <c r="AL701" s="194"/>
      <c r="AM701" s="194"/>
      <c r="AN701" s="194"/>
      <c r="AO701" s="194"/>
      <c r="AP701" s="194"/>
      <c r="AQ701" s="194"/>
      <c r="AR701" s="194"/>
      <c r="AS701" s="46"/>
    </row>
    <row r="702" spans="2:45" s="192" customFormat="1">
      <c r="B702" s="193"/>
      <c r="C702" s="193"/>
      <c r="D702" s="194"/>
      <c r="E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AE702" s="194"/>
      <c r="AF702" s="194"/>
      <c r="AG702" s="194"/>
      <c r="AH702" s="194"/>
      <c r="AI702" s="194"/>
      <c r="AJ702" s="194"/>
      <c r="AK702" s="194"/>
      <c r="AL702" s="194"/>
      <c r="AM702" s="194"/>
      <c r="AN702" s="194"/>
      <c r="AO702" s="194"/>
      <c r="AP702" s="194"/>
      <c r="AQ702" s="194"/>
      <c r="AR702" s="194"/>
      <c r="AS702" s="46"/>
    </row>
    <row r="703" spans="2:45" s="192" customFormat="1">
      <c r="B703" s="193"/>
      <c r="C703" s="193"/>
      <c r="D703" s="194"/>
      <c r="E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AE703" s="194"/>
      <c r="AF703" s="194"/>
      <c r="AG703" s="194"/>
      <c r="AH703" s="194"/>
      <c r="AI703" s="194"/>
      <c r="AJ703" s="194"/>
      <c r="AK703" s="194"/>
      <c r="AL703" s="194"/>
      <c r="AM703" s="194"/>
      <c r="AN703" s="194"/>
      <c r="AO703" s="194"/>
      <c r="AP703" s="194"/>
      <c r="AQ703" s="194"/>
      <c r="AR703" s="194"/>
      <c r="AS703" s="46"/>
    </row>
    <row r="704" spans="2:45" s="192" customFormat="1">
      <c r="B704" s="193"/>
      <c r="C704" s="193"/>
      <c r="D704" s="194"/>
      <c r="E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AE704" s="194"/>
      <c r="AF704" s="194"/>
      <c r="AG704" s="194"/>
      <c r="AH704" s="194"/>
      <c r="AI704" s="194"/>
      <c r="AJ704" s="194"/>
      <c r="AK704" s="194"/>
      <c r="AL704" s="194"/>
      <c r="AM704" s="194"/>
      <c r="AN704" s="194"/>
      <c r="AO704" s="194"/>
      <c r="AP704" s="194"/>
      <c r="AQ704" s="194"/>
      <c r="AR704" s="194"/>
      <c r="AS704" s="46"/>
    </row>
    <row r="705" spans="2:45" s="192" customFormat="1">
      <c r="B705" s="193"/>
      <c r="C705" s="193"/>
      <c r="D705" s="194"/>
      <c r="E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AE705" s="194"/>
      <c r="AF705" s="194"/>
      <c r="AG705" s="194"/>
      <c r="AH705" s="194"/>
      <c r="AI705" s="194"/>
      <c r="AJ705" s="194"/>
      <c r="AK705" s="194"/>
      <c r="AL705" s="194"/>
      <c r="AM705" s="194"/>
      <c r="AN705" s="194"/>
      <c r="AO705" s="194"/>
      <c r="AP705" s="194"/>
      <c r="AQ705" s="194"/>
      <c r="AR705" s="194"/>
      <c r="AS705" s="46"/>
    </row>
    <row r="706" spans="2:45" s="192" customFormat="1">
      <c r="B706" s="193"/>
      <c r="C706" s="193"/>
      <c r="D706" s="194"/>
      <c r="E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AE706" s="194"/>
      <c r="AF706" s="194"/>
      <c r="AG706" s="194"/>
      <c r="AH706" s="194"/>
      <c r="AI706" s="194"/>
      <c r="AJ706" s="194"/>
      <c r="AK706" s="194"/>
      <c r="AL706" s="194"/>
      <c r="AM706" s="194"/>
      <c r="AN706" s="194"/>
      <c r="AO706" s="194"/>
      <c r="AP706" s="194"/>
      <c r="AQ706" s="194"/>
      <c r="AR706" s="194"/>
      <c r="AS706" s="46"/>
    </row>
    <row r="707" spans="2:45" s="192" customFormat="1">
      <c r="B707" s="193"/>
      <c r="C707" s="193"/>
      <c r="D707" s="194"/>
      <c r="E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AE707" s="194"/>
      <c r="AF707" s="194"/>
      <c r="AG707" s="194"/>
      <c r="AH707" s="194"/>
      <c r="AI707" s="194"/>
      <c r="AJ707" s="194"/>
      <c r="AK707" s="194"/>
      <c r="AL707" s="194"/>
      <c r="AM707" s="194"/>
      <c r="AN707" s="194"/>
      <c r="AO707" s="194"/>
      <c r="AP707" s="194"/>
      <c r="AQ707" s="194"/>
      <c r="AR707" s="194"/>
      <c r="AS707" s="46"/>
    </row>
    <row r="708" spans="2:45" s="192" customFormat="1">
      <c r="B708" s="193"/>
      <c r="C708" s="193"/>
      <c r="D708" s="194"/>
      <c r="E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AE708" s="194"/>
      <c r="AF708" s="194"/>
      <c r="AG708" s="194"/>
      <c r="AH708" s="194"/>
      <c r="AI708" s="194"/>
      <c r="AJ708" s="194"/>
      <c r="AK708" s="194"/>
      <c r="AL708" s="194"/>
      <c r="AM708" s="194"/>
      <c r="AN708" s="194"/>
      <c r="AO708" s="194"/>
      <c r="AP708" s="194"/>
      <c r="AQ708" s="194"/>
      <c r="AR708" s="194"/>
      <c r="AS708" s="46"/>
    </row>
    <row r="709" spans="2:45" s="192" customFormat="1">
      <c r="B709" s="193"/>
      <c r="C709" s="193"/>
      <c r="D709" s="194"/>
      <c r="E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AE709" s="194"/>
      <c r="AF709" s="194"/>
      <c r="AG709" s="194"/>
      <c r="AH709" s="194"/>
      <c r="AI709" s="194"/>
      <c r="AJ709" s="194"/>
      <c r="AK709" s="194"/>
      <c r="AL709" s="194"/>
      <c r="AM709" s="194"/>
      <c r="AN709" s="194"/>
      <c r="AO709" s="194"/>
      <c r="AP709" s="194"/>
      <c r="AQ709" s="194"/>
      <c r="AR709" s="194"/>
      <c r="AS709" s="46"/>
    </row>
    <row r="710" spans="2:45" s="192" customFormat="1">
      <c r="B710" s="193"/>
      <c r="C710" s="193"/>
      <c r="D710" s="194"/>
      <c r="E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c r="AJ710" s="194"/>
      <c r="AK710" s="194"/>
      <c r="AL710" s="194"/>
      <c r="AM710" s="194"/>
      <c r="AN710" s="194"/>
      <c r="AO710" s="194"/>
      <c r="AP710" s="194"/>
      <c r="AQ710" s="194"/>
      <c r="AR710" s="194"/>
      <c r="AS710" s="46"/>
    </row>
    <row r="711" spans="2:45" s="192" customFormat="1">
      <c r="B711" s="193"/>
      <c r="C711" s="193"/>
      <c r="D711" s="194"/>
      <c r="E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c r="AJ711" s="194"/>
      <c r="AK711" s="194"/>
      <c r="AL711" s="194"/>
      <c r="AM711" s="194"/>
      <c r="AN711" s="194"/>
      <c r="AO711" s="194"/>
      <c r="AP711" s="194"/>
      <c r="AQ711" s="194"/>
      <c r="AR711" s="194"/>
      <c r="AS711" s="46"/>
    </row>
    <row r="712" spans="2:45" s="192" customFormat="1">
      <c r="B712" s="193"/>
      <c r="C712" s="193"/>
      <c r="D712" s="194"/>
      <c r="E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c r="AJ712" s="194"/>
      <c r="AK712" s="194"/>
      <c r="AL712" s="194"/>
      <c r="AM712" s="194"/>
      <c r="AN712" s="194"/>
      <c r="AO712" s="194"/>
      <c r="AP712" s="194"/>
      <c r="AQ712" s="194"/>
      <c r="AR712" s="194"/>
      <c r="AS712" s="46"/>
    </row>
    <row r="713" spans="2:45" s="192" customFormat="1">
      <c r="B713" s="193"/>
      <c r="C713" s="193"/>
      <c r="D713" s="194"/>
      <c r="E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c r="AJ713" s="194"/>
      <c r="AK713" s="194"/>
      <c r="AL713" s="194"/>
      <c r="AM713" s="194"/>
      <c r="AN713" s="194"/>
      <c r="AO713" s="194"/>
      <c r="AP713" s="194"/>
      <c r="AQ713" s="194"/>
      <c r="AR713" s="194"/>
      <c r="AS713" s="46"/>
    </row>
    <row r="714" spans="2:45" s="192" customFormat="1">
      <c r="B714" s="193"/>
      <c r="C714" s="193"/>
      <c r="D714" s="194"/>
      <c r="E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46"/>
    </row>
    <row r="715" spans="2:45" s="192" customFormat="1">
      <c r="B715" s="193"/>
      <c r="C715" s="193"/>
      <c r="D715" s="194"/>
      <c r="E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c r="AJ715" s="194"/>
      <c r="AK715" s="194"/>
      <c r="AL715" s="194"/>
      <c r="AM715" s="194"/>
      <c r="AN715" s="194"/>
      <c r="AO715" s="194"/>
      <c r="AP715" s="194"/>
      <c r="AQ715" s="194"/>
      <c r="AR715" s="194"/>
      <c r="AS715" s="46"/>
    </row>
    <row r="716" spans="2:45" s="192" customFormat="1">
      <c r="B716" s="193"/>
      <c r="C716" s="193"/>
      <c r="D716" s="194"/>
      <c r="E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c r="AJ716" s="194"/>
      <c r="AK716" s="194"/>
      <c r="AL716" s="194"/>
      <c r="AM716" s="194"/>
      <c r="AN716" s="194"/>
      <c r="AO716" s="194"/>
      <c r="AP716" s="194"/>
      <c r="AQ716" s="194"/>
      <c r="AR716" s="194"/>
      <c r="AS716" s="46"/>
    </row>
    <row r="717" spans="2:45" s="192" customFormat="1">
      <c r="B717" s="193"/>
      <c r="C717" s="193"/>
      <c r="D717" s="194"/>
      <c r="E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c r="AJ717" s="194"/>
      <c r="AK717" s="194"/>
      <c r="AL717" s="194"/>
      <c r="AM717" s="194"/>
      <c r="AN717" s="194"/>
      <c r="AO717" s="194"/>
      <c r="AP717" s="194"/>
      <c r="AQ717" s="194"/>
      <c r="AR717" s="194"/>
      <c r="AS717" s="46"/>
    </row>
    <row r="718" spans="2:45" s="192" customFormat="1">
      <c r="B718" s="193"/>
      <c r="C718" s="193"/>
      <c r="D718" s="194"/>
      <c r="E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c r="AJ718" s="194"/>
      <c r="AK718" s="194"/>
      <c r="AL718" s="194"/>
      <c r="AM718" s="194"/>
      <c r="AN718" s="194"/>
      <c r="AO718" s="194"/>
      <c r="AP718" s="194"/>
      <c r="AQ718" s="194"/>
      <c r="AR718" s="194"/>
      <c r="AS718" s="46"/>
    </row>
    <row r="719" spans="2:45" s="192" customFormat="1">
      <c r="B719" s="193"/>
      <c r="C719" s="193"/>
      <c r="D719" s="194"/>
      <c r="E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c r="AJ719" s="194"/>
      <c r="AK719" s="194"/>
      <c r="AL719" s="194"/>
      <c r="AM719" s="194"/>
      <c r="AN719" s="194"/>
      <c r="AO719" s="194"/>
      <c r="AP719" s="194"/>
      <c r="AQ719" s="194"/>
      <c r="AR719" s="194"/>
      <c r="AS719" s="46"/>
    </row>
    <row r="720" spans="2:45" s="192" customFormat="1">
      <c r="B720" s="193"/>
      <c r="C720" s="193"/>
      <c r="D720" s="194"/>
      <c r="E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c r="AJ720" s="194"/>
      <c r="AK720" s="194"/>
      <c r="AL720" s="194"/>
      <c r="AM720" s="194"/>
      <c r="AN720" s="194"/>
      <c r="AO720" s="194"/>
      <c r="AP720" s="194"/>
      <c r="AQ720" s="194"/>
      <c r="AR720" s="194"/>
      <c r="AS720" s="46"/>
    </row>
    <row r="721" spans="2:45" s="192" customFormat="1">
      <c r="B721" s="193"/>
      <c r="C721" s="193"/>
      <c r="D721" s="194"/>
      <c r="E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c r="AJ721" s="194"/>
      <c r="AK721" s="194"/>
      <c r="AL721" s="194"/>
      <c r="AM721" s="194"/>
      <c r="AN721" s="194"/>
      <c r="AO721" s="194"/>
      <c r="AP721" s="194"/>
      <c r="AQ721" s="194"/>
      <c r="AR721" s="194"/>
      <c r="AS721" s="46"/>
    </row>
    <row r="722" spans="2:45" s="192" customFormat="1">
      <c r="B722" s="193"/>
      <c r="C722" s="193"/>
      <c r="D722" s="194"/>
      <c r="E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c r="AJ722" s="194"/>
      <c r="AK722" s="194"/>
      <c r="AL722" s="194"/>
      <c r="AM722" s="194"/>
      <c r="AN722" s="194"/>
      <c r="AO722" s="194"/>
      <c r="AP722" s="194"/>
      <c r="AQ722" s="194"/>
      <c r="AR722" s="194"/>
      <c r="AS722" s="46"/>
    </row>
    <row r="723" spans="2:45" s="192" customFormat="1">
      <c r="B723" s="193"/>
      <c r="C723" s="193"/>
      <c r="D723" s="194"/>
      <c r="E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c r="AJ723" s="194"/>
      <c r="AK723" s="194"/>
      <c r="AL723" s="194"/>
      <c r="AM723" s="194"/>
      <c r="AN723" s="194"/>
      <c r="AO723" s="194"/>
      <c r="AP723" s="194"/>
      <c r="AQ723" s="194"/>
      <c r="AR723" s="194"/>
      <c r="AS723" s="46"/>
    </row>
    <row r="724" spans="2:45" s="192" customFormat="1">
      <c r="B724" s="193"/>
      <c r="C724" s="193"/>
      <c r="D724" s="194"/>
      <c r="E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c r="AJ724" s="194"/>
      <c r="AK724" s="194"/>
      <c r="AL724" s="194"/>
      <c r="AM724" s="194"/>
      <c r="AN724" s="194"/>
      <c r="AO724" s="194"/>
      <c r="AP724" s="194"/>
      <c r="AQ724" s="194"/>
      <c r="AR724" s="194"/>
      <c r="AS724" s="46"/>
    </row>
    <row r="725" spans="2:45" s="192" customFormat="1">
      <c r="B725" s="193"/>
      <c r="C725" s="193"/>
      <c r="D725" s="194"/>
      <c r="E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c r="AJ725" s="194"/>
      <c r="AK725" s="194"/>
      <c r="AL725" s="194"/>
      <c r="AM725" s="194"/>
      <c r="AN725" s="194"/>
      <c r="AO725" s="194"/>
      <c r="AP725" s="194"/>
      <c r="AQ725" s="194"/>
      <c r="AR725" s="194"/>
      <c r="AS725" s="46"/>
    </row>
    <row r="726" spans="2:45" s="192" customFormat="1">
      <c r="B726" s="193"/>
      <c r="C726" s="193"/>
      <c r="D726" s="194"/>
      <c r="E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c r="AJ726" s="194"/>
      <c r="AK726" s="194"/>
      <c r="AL726" s="194"/>
      <c r="AM726" s="194"/>
      <c r="AN726" s="194"/>
      <c r="AO726" s="194"/>
      <c r="AP726" s="194"/>
      <c r="AQ726" s="194"/>
      <c r="AR726" s="194"/>
      <c r="AS726" s="46"/>
    </row>
    <row r="727" spans="2:45" s="192" customFormat="1">
      <c r="B727" s="193"/>
      <c r="C727" s="193"/>
      <c r="D727" s="194"/>
      <c r="E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c r="AJ727" s="194"/>
      <c r="AK727" s="194"/>
      <c r="AL727" s="194"/>
      <c r="AM727" s="194"/>
      <c r="AN727" s="194"/>
      <c r="AO727" s="194"/>
      <c r="AP727" s="194"/>
      <c r="AQ727" s="194"/>
      <c r="AR727" s="194"/>
      <c r="AS727" s="46"/>
    </row>
    <row r="728" spans="2:45" s="192" customFormat="1">
      <c r="B728" s="193"/>
      <c r="C728" s="193"/>
      <c r="D728" s="194"/>
      <c r="E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c r="AJ728" s="194"/>
      <c r="AK728" s="194"/>
      <c r="AL728" s="194"/>
      <c r="AM728" s="194"/>
      <c r="AN728" s="194"/>
      <c r="AO728" s="194"/>
      <c r="AP728" s="194"/>
      <c r="AQ728" s="194"/>
      <c r="AR728" s="194"/>
      <c r="AS728" s="46"/>
    </row>
    <row r="729" spans="2:45" s="192" customFormat="1">
      <c r="B729" s="193"/>
      <c r="C729" s="193"/>
      <c r="D729" s="194"/>
      <c r="E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c r="AJ729" s="194"/>
      <c r="AK729" s="194"/>
      <c r="AL729" s="194"/>
      <c r="AM729" s="194"/>
      <c r="AN729" s="194"/>
      <c r="AO729" s="194"/>
      <c r="AP729" s="194"/>
      <c r="AQ729" s="194"/>
      <c r="AR729" s="194"/>
      <c r="AS729" s="46"/>
    </row>
    <row r="730" spans="2:45" s="192" customFormat="1">
      <c r="B730" s="193"/>
      <c r="C730" s="193"/>
      <c r="D730" s="194"/>
      <c r="E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c r="AJ730" s="194"/>
      <c r="AK730" s="194"/>
      <c r="AL730" s="194"/>
      <c r="AM730" s="194"/>
      <c r="AN730" s="194"/>
      <c r="AO730" s="194"/>
      <c r="AP730" s="194"/>
      <c r="AQ730" s="194"/>
      <c r="AR730" s="194"/>
      <c r="AS730" s="46"/>
    </row>
    <row r="731" spans="2:45" s="192" customFormat="1">
      <c r="B731" s="193"/>
      <c r="C731" s="193"/>
      <c r="D731" s="194"/>
      <c r="E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c r="AJ731" s="194"/>
      <c r="AK731" s="194"/>
      <c r="AL731" s="194"/>
      <c r="AM731" s="194"/>
      <c r="AN731" s="194"/>
      <c r="AO731" s="194"/>
      <c r="AP731" s="194"/>
      <c r="AQ731" s="194"/>
      <c r="AR731" s="194"/>
      <c r="AS731" s="46"/>
    </row>
    <row r="732" spans="2:45" s="192" customFormat="1">
      <c r="B732" s="193"/>
      <c r="C732" s="193"/>
      <c r="D732" s="194"/>
      <c r="E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c r="AJ732" s="194"/>
      <c r="AK732" s="194"/>
      <c r="AL732" s="194"/>
      <c r="AM732" s="194"/>
      <c r="AN732" s="194"/>
      <c r="AO732" s="194"/>
      <c r="AP732" s="194"/>
      <c r="AQ732" s="194"/>
      <c r="AR732" s="194"/>
      <c r="AS732" s="46"/>
    </row>
    <row r="733" spans="2:45" s="192" customFormat="1">
      <c r="B733" s="193"/>
      <c r="C733" s="193"/>
      <c r="D733" s="194"/>
      <c r="E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c r="AJ733" s="194"/>
      <c r="AK733" s="194"/>
      <c r="AL733" s="194"/>
      <c r="AM733" s="194"/>
      <c r="AN733" s="194"/>
      <c r="AO733" s="194"/>
      <c r="AP733" s="194"/>
      <c r="AQ733" s="194"/>
      <c r="AR733" s="194"/>
      <c r="AS733" s="46"/>
    </row>
    <row r="734" spans="2:45" s="192" customFormat="1">
      <c r="B734" s="193"/>
      <c r="C734" s="193"/>
      <c r="D734" s="194"/>
      <c r="E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c r="AJ734" s="194"/>
      <c r="AK734" s="194"/>
      <c r="AL734" s="194"/>
      <c r="AM734" s="194"/>
      <c r="AN734" s="194"/>
      <c r="AO734" s="194"/>
      <c r="AP734" s="194"/>
      <c r="AQ734" s="194"/>
      <c r="AR734" s="194"/>
      <c r="AS734" s="46"/>
    </row>
    <row r="735" spans="2:45" s="192" customFormat="1">
      <c r="B735" s="193"/>
      <c r="C735" s="193"/>
      <c r="D735" s="194"/>
      <c r="E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c r="AJ735" s="194"/>
      <c r="AK735" s="194"/>
      <c r="AL735" s="194"/>
      <c r="AM735" s="194"/>
      <c r="AN735" s="194"/>
      <c r="AO735" s="194"/>
      <c r="AP735" s="194"/>
      <c r="AQ735" s="194"/>
      <c r="AR735" s="194"/>
      <c r="AS735" s="46"/>
    </row>
    <row r="736" spans="2:45" s="192" customFormat="1">
      <c r="B736" s="193"/>
      <c r="C736" s="193"/>
      <c r="D736" s="194"/>
      <c r="E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c r="AJ736" s="194"/>
      <c r="AK736" s="194"/>
      <c r="AL736" s="194"/>
      <c r="AM736" s="194"/>
      <c r="AN736" s="194"/>
      <c r="AO736" s="194"/>
      <c r="AP736" s="194"/>
      <c r="AQ736" s="194"/>
      <c r="AR736" s="194"/>
      <c r="AS736" s="46"/>
    </row>
    <row r="737" spans="2:45" s="192" customFormat="1">
      <c r="B737" s="193"/>
      <c r="C737" s="193"/>
      <c r="D737" s="194"/>
      <c r="E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c r="AJ737" s="194"/>
      <c r="AK737" s="194"/>
      <c r="AL737" s="194"/>
      <c r="AM737" s="194"/>
      <c r="AN737" s="194"/>
      <c r="AO737" s="194"/>
      <c r="AP737" s="194"/>
      <c r="AQ737" s="194"/>
      <c r="AR737" s="194"/>
      <c r="AS737" s="46"/>
    </row>
    <row r="738" spans="2:45" s="192" customFormat="1">
      <c r="B738" s="193"/>
      <c r="C738" s="193"/>
      <c r="D738" s="194"/>
      <c r="E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c r="AJ738" s="194"/>
      <c r="AK738" s="194"/>
      <c r="AL738" s="194"/>
      <c r="AM738" s="194"/>
      <c r="AN738" s="194"/>
      <c r="AO738" s="194"/>
      <c r="AP738" s="194"/>
      <c r="AQ738" s="194"/>
      <c r="AR738" s="194"/>
      <c r="AS738" s="46"/>
    </row>
    <row r="739" spans="2:45" s="192" customFormat="1">
      <c r="B739" s="193"/>
      <c r="C739" s="193"/>
      <c r="D739" s="194"/>
      <c r="E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c r="AJ739" s="194"/>
      <c r="AK739" s="194"/>
      <c r="AL739" s="194"/>
      <c r="AM739" s="194"/>
      <c r="AN739" s="194"/>
      <c r="AO739" s="194"/>
      <c r="AP739" s="194"/>
      <c r="AQ739" s="194"/>
      <c r="AR739" s="194"/>
      <c r="AS739" s="46"/>
    </row>
    <row r="740" spans="2:45" s="192" customFormat="1">
      <c r="B740" s="193"/>
      <c r="C740" s="193"/>
      <c r="D740" s="194"/>
      <c r="E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c r="AJ740" s="194"/>
      <c r="AK740" s="194"/>
      <c r="AL740" s="194"/>
      <c r="AM740" s="194"/>
      <c r="AN740" s="194"/>
      <c r="AO740" s="194"/>
      <c r="AP740" s="194"/>
      <c r="AQ740" s="194"/>
      <c r="AR740" s="194"/>
      <c r="AS740" s="46"/>
    </row>
    <row r="741" spans="2:45" s="192" customFormat="1">
      <c r="B741" s="193"/>
      <c r="C741" s="193"/>
      <c r="D741" s="194"/>
      <c r="E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c r="AJ741" s="194"/>
      <c r="AK741" s="194"/>
      <c r="AL741" s="194"/>
      <c r="AM741" s="194"/>
      <c r="AN741" s="194"/>
      <c r="AO741" s="194"/>
      <c r="AP741" s="194"/>
      <c r="AQ741" s="194"/>
      <c r="AR741" s="194"/>
      <c r="AS741" s="46"/>
    </row>
    <row r="742" spans="2:45" s="192" customFormat="1">
      <c r="B742" s="193"/>
      <c r="C742" s="193"/>
      <c r="D742" s="194"/>
      <c r="E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c r="AJ742" s="194"/>
      <c r="AK742" s="194"/>
      <c r="AL742" s="194"/>
      <c r="AM742" s="194"/>
      <c r="AN742" s="194"/>
      <c r="AO742" s="194"/>
      <c r="AP742" s="194"/>
      <c r="AQ742" s="194"/>
      <c r="AR742" s="194"/>
      <c r="AS742" s="46"/>
    </row>
    <row r="743" spans="2:45" s="192" customFormat="1">
      <c r="B743" s="193"/>
      <c r="C743" s="193"/>
      <c r="D743" s="194"/>
      <c r="E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c r="AJ743" s="194"/>
      <c r="AK743" s="194"/>
      <c r="AL743" s="194"/>
      <c r="AM743" s="194"/>
      <c r="AN743" s="194"/>
      <c r="AO743" s="194"/>
      <c r="AP743" s="194"/>
      <c r="AQ743" s="194"/>
      <c r="AR743" s="194"/>
      <c r="AS743" s="46"/>
    </row>
    <row r="744" spans="2:45" s="192" customFormat="1">
      <c r="B744" s="193"/>
      <c r="C744" s="193"/>
      <c r="D744" s="194"/>
      <c r="E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c r="AJ744" s="194"/>
      <c r="AK744" s="194"/>
      <c r="AL744" s="194"/>
      <c r="AM744" s="194"/>
      <c r="AN744" s="194"/>
      <c r="AO744" s="194"/>
      <c r="AP744" s="194"/>
      <c r="AQ744" s="194"/>
      <c r="AR744" s="194"/>
      <c r="AS744" s="46"/>
    </row>
    <row r="745" spans="2:45" s="192" customFormat="1">
      <c r="B745" s="193"/>
      <c r="C745" s="193"/>
      <c r="D745" s="194"/>
      <c r="E745" s="194"/>
      <c r="H745" s="194"/>
      <c r="I745" s="194"/>
      <c r="J745" s="194"/>
      <c r="K745" s="194"/>
      <c r="L745" s="194"/>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c r="AJ745" s="194"/>
      <c r="AK745" s="194"/>
      <c r="AL745" s="194"/>
      <c r="AM745" s="194"/>
      <c r="AN745" s="194"/>
      <c r="AO745" s="194"/>
      <c r="AP745" s="194"/>
      <c r="AQ745" s="194"/>
      <c r="AR745" s="194"/>
      <c r="AS745" s="46"/>
    </row>
    <row r="746" spans="2:45" s="192" customFormat="1">
      <c r="B746" s="193"/>
      <c r="C746" s="193"/>
      <c r="D746" s="194"/>
      <c r="E746" s="194"/>
      <c r="H746" s="194"/>
      <c r="I746" s="194"/>
      <c r="J746" s="194"/>
      <c r="K746" s="194"/>
      <c r="L746" s="194"/>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c r="AJ746" s="194"/>
      <c r="AK746" s="194"/>
      <c r="AL746" s="194"/>
      <c r="AM746" s="194"/>
      <c r="AN746" s="194"/>
      <c r="AO746" s="194"/>
      <c r="AP746" s="194"/>
      <c r="AQ746" s="194"/>
      <c r="AR746" s="194"/>
      <c r="AS746" s="46"/>
    </row>
    <row r="747" spans="2:45" s="192" customFormat="1">
      <c r="B747" s="193"/>
      <c r="C747" s="193"/>
      <c r="D747" s="194"/>
      <c r="E747" s="194"/>
      <c r="H747" s="194"/>
      <c r="I747" s="194"/>
      <c r="J747" s="194"/>
      <c r="K747" s="194"/>
      <c r="L747" s="194"/>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c r="AJ747" s="194"/>
      <c r="AK747" s="194"/>
      <c r="AL747" s="194"/>
      <c r="AM747" s="194"/>
      <c r="AN747" s="194"/>
      <c r="AO747" s="194"/>
      <c r="AP747" s="194"/>
      <c r="AQ747" s="194"/>
      <c r="AR747" s="194"/>
      <c r="AS747" s="46"/>
    </row>
    <row r="748" spans="2:45" s="192" customFormat="1">
      <c r="B748" s="193"/>
      <c r="C748" s="193"/>
      <c r="D748" s="194"/>
      <c r="E748" s="194"/>
      <c r="H748" s="194"/>
      <c r="I748" s="194"/>
      <c r="J748" s="194"/>
      <c r="K748" s="194"/>
      <c r="L748" s="194"/>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c r="AJ748" s="194"/>
      <c r="AK748" s="194"/>
      <c r="AL748" s="194"/>
      <c r="AM748" s="194"/>
      <c r="AN748" s="194"/>
      <c r="AO748" s="194"/>
      <c r="AP748" s="194"/>
      <c r="AQ748" s="194"/>
      <c r="AR748" s="194"/>
      <c r="AS748" s="46"/>
    </row>
    <row r="749" spans="2:45" s="192" customFormat="1">
      <c r="B749" s="193"/>
      <c r="C749" s="193"/>
      <c r="D749" s="194"/>
      <c r="E749" s="194"/>
      <c r="H749" s="194"/>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c r="AJ749" s="194"/>
      <c r="AK749" s="194"/>
      <c r="AL749" s="194"/>
      <c r="AM749" s="194"/>
      <c r="AN749" s="194"/>
      <c r="AO749" s="194"/>
      <c r="AP749" s="194"/>
      <c r="AQ749" s="194"/>
      <c r="AR749" s="194"/>
      <c r="AS749" s="46"/>
    </row>
    <row r="750" spans="2:45" s="192" customFormat="1">
      <c r="B750" s="193"/>
      <c r="C750" s="193"/>
      <c r="D750" s="194"/>
      <c r="E750" s="194"/>
      <c r="H750" s="194"/>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c r="AJ750" s="194"/>
      <c r="AK750" s="194"/>
      <c r="AL750" s="194"/>
      <c r="AM750" s="194"/>
      <c r="AN750" s="194"/>
      <c r="AO750" s="194"/>
      <c r="AP750" s="194"/>
      <c r="AQ750" s="194"/>
      <c r="AR750" s="194"/>
      <c r="AS750" s="46"/>
    </row>
    <row r="751" spans="2:45" s="192" customFormat="1">
      <c r="B751" s="193"/>
      <c r="C751" s="193"/>
      <c r="D751" s="194"/>
      <c r="E751" s="194"/>
      <c r="H751" s="194"/>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c r="AJ751" s="194"/>
      <c r="AK751" s="194"/>
      <c r="AL751" s="194"/>
      <c r="AM751" s="194"/>
      <c r="AN751" s="194"/>
      <c r="AO751" s="194"/>
      <c r="AP751" s="194"/>
      <c r="AQ751" s="194"/>
      <c r="AR751" s="194"/>
      <c r="AS751" s="46"/>
    </row>
    <row r="752" spans="2:45" s="192" customFormat="1">
      <c r="B752" s="193"/>
      <c r="C752" s="193"/>
      <c r="D752" s="194"/>
      <c r="E752" s="194"/>
      <c r="H752" s="194"/>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c r="AJ752" s="194"/>
      <c r="AK752" s="194"/>
      <c r="AL752" s="194"/>
      <c r="AM752" s="194"/>
      <c r="AN752" s="194"/>
      <c r="AO752" s="194"/>
      <c r="AP752" s="194"/>
      <c r="AQ752" s="194"/>
      <c r="AR752" s="194"/>
      <c r="AS752" s="46"/>
    </row>
    <row r="753" spans="2:45" s="192" customFormat="1">
      <c r="B753" s="193"/>
      <c r="C753" s="193"/>
      <c r="D753" s="194"/>
      <c r="E753" s="194"/>
      <c r="H753" s="194"/>
      <c r="I753" s="194"/>
      <c r="J753" s="194"/>
      <c r="K753" s="194"/>
      <c r="L753" s="194"/>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c r="AJ753" s="194"/>
      <c r="AK753" s="194"/>
      <c r="AL753" s="194"/>
      <c r="AM753" s="194"/>
      <c r="AN753" s="194"/>
      <c r="AO753" s="194"/>
      <c r="AP753" s="194"/>
      <c r="AQ753" s="194"/>
      <c r="AR753" s="194"/>
      <c r="AS753" s="46"/>
    </row>
    <row r="754" spans="2:45" s="192" customFormat="1">
      <c r="B754" s="193"/>
      <c r="C754" s="193"/>
      <c r="D754" s="194"/>
      <c r="E754" s="194"/>
      <c r="H754" s="194"/>
      <c r="I754" s="194"/>
      <c r="J754" s="194"/>
      <c r="K754" s="194"/>
      <c r="L754" s="194"/>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c r="AJ754" s="194"/>
      <c r="AK754" s="194"/>
      <c r="AL754" s="194"/>
      <c r="AM754" s="194"/>
      <c r="AN754" s="194"/>
      <c r="AO754" s="194"/>
      <c r="AP754" s="194"/>
      <c r="AQ754" s="194"/>
      <c r="AR754" s="194"/>
      <c r="AS754" s="46"/>
    </row>
    <row r="755" spans="2:45" s="192" customFormat="1">
      <c r="B755" s="193"/>
      <c r="C755" s="193"/>
      <c r="D755" s="194"/>
      <c r="E755" s="194"/>
      <c r="H755" s="194"/>
      <c r="I755" s="194"/>
      <c r="J755" s="194"/>
      <c r="K755" s="194"/>
      <c r="L755" s="194"/>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c r="AJ755" s="194"/>
      <c r="AK755" s="194"/>
      <c r="AL755" s="194"/>
      <c r="AM755" s="194"/>
      <c r="AN755" s="194"/>
      <c r="AO755" s="194"/>
      <c r="AP755" s="194"/>
      <c r="AQ755" s="194"/>
      <c r="AR755" s="194"/>
      <c r="AS755" s="46"/>
    </row>
    <row r="756" spans="2:45" s="192" customFormat="1">
      <c r="B756" s="193"/>
      <c r="C756" s="193"/>
      <c r="D756" s="194"/>
      <c r="E756" s="194"/>
      <c r="H756" s="194"/>
      <c r="I756" s="194"/>
      <c r="J756" s="194"/>
      <c r="K756" s="194"/>
      <c r="L756" s="194"/>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c r="AJ756" s="194"/>
      <c r="AK756" s="194"/>
      <c r="AL756" s="194"/>
      <c r="AM756" s="194"/>
      <c r="AN756" s="194"/>
      <c r="AO756" s="194"/>
      <c r="AP756" s="194"/>
      <c r="AQ756" s="194"/>
      <c r="AR756" s="194"/>
      <c r="AS756" s="46"/>
    </row>
    <row r="757" spans="2:45" s="192" customFormat="1">
      <c r="B757" s="193"/>
      <c r="C757" s="193"/>
      <c r="D757" s="194"/>
      <c r="E757" s="194"/>
      <c r="H757" s="194"/>
      <c r="I757" s="194"/>
      <c r="J757" s="194"/>
      <c r="K757" s="194"/>
      <c r="L757" s="194"/>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46"/>
    </row>
    <row r="758" spans="2:45" s="192" customFormat="1">
      <c r="B758" s="193"/>
      <c r="C758" s="193"/>
      <c r="D758" s="194"/>
      <c r="E758" s="194"/>
      <c r="H758" s="194"/>
      <c r="I758" s="194"/>
      <c r="J758" s="194"/>
      <c r="K758" s="194"/>
      <c r="L758" s="194"/>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c r="AJ758" s="194"/>
      <c r="AK758" s="194"/>
      <c r="AL758" s="194"/>
      <c r="AM758" s="194"/>
      <c r="AN758" s="194"/>
      <c r="AO758" s="194"/>
      <c r="AP758" s="194"/>
      <c r="AQ758" s="194"/>
      <c r="AR758" s="194"/>
      <c r="AS758" s="46"/>
    </row>
    <row r="759" spans="2:45" s="192" customFormat="1">
      <c r="B759" s="193"/>
      <c r="C759" s="193"/>
      <c r="D759" s="194"/>
      <c r="E759" s="194"/>
      <c r="H759" s="194"/>
      <c r="I759" s="194"/>
      <c r="J759" s="194"/>
      <c r="K759" s="194"/>
      <c r="L759" s="194"/>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c r="AJ759" s="194"/>
      <c r="AK759" s="194"/>
      <c r="AL759" s="194"/>
      <c r="AM759" s="194"/>
      <c r="AN759" s="194"/>
      <c r="AO759" s="194"/>
      <c r="AP759" s="194"/>
      <c r="AQ759" s="194"/>
      <c r="AR759" s="194"/>
      <c r="AS759" s="46"/>
    </row>
    <row r="760" spans="2:45" s="192" customFormat="1">
      <c r="B760" s="193"/>
      <c r="C760" s="193"/>
      <c r="D760" s="194"/>
      <c r="E760" s="194"/>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c r="AJ760" s="194"/>
      <c r="AK760" s="194"/>
      <c r="AL760" s="194"/>
      <c r="AM760" s="194"/>
      <c r="AN760" s="194"/>
      <c r="AO760" s="194"/>
      <c r="AP760" s="194"/>
      <c r="AQ760" s="194"/>
      <c r="AR760" s="194"/>
      <c r="AS760" s="46"/>
    </row>
    <row r="761" spans="2:45" s="192" customFormat="1">
      <c r="B761" s="193"/>
      <c r="C761" s="193"/>
      <c r="D761" s="194"/>
      <c r="E761" s="194"/>
      <c r="H761" s="194"/>
      <c r="I761" s="194"/>
      <c r="J761" s="194"/>
      <c r="K761" s="194"/>
      <c r="L761" s="194"/>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c r="AJ761" s="194"/>
      <c r="AK761" s="194"/>
      <c r="AL761" s="194"/>
      <c r="AM761" s="194"/>
      <c r="AN761" s="194"/>
      <c r="AO761" s="194"/>
      <c r="AP761" s="194"/>
      <c r="AQ761" s="194"/>
      <c r="AR761" s="194"/>
      <c r="AS761" s="46"/>
    </row>
    <row r="762" spans="2:45" s="192" customFormat="1">
      <c r="B762" s="193"/>
      <c r="C762" s="193"/>
      <c r="D762" s="194"/>
      <c r="E762" s="194"/>
      <c r="H762" s="194"/>
      <c r="I762" s="194"/>
      <c r="J762" s="194"/>
      <c r="K762" s="194"/>
      <c r="L762" s="194"/>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c r="AJ762" s="194"/>
      <c r="AK762" s="194"/>
      <c r="AL762" s="194"/>
      <c r="AM762" s="194"/>
      <c r="AN762" s="194"/>
      <c r="AO762" s="194"/>
      <c r="AP762" s="194"/>
      <c r="AQ762" s="194"/>
      <c r="AR762" s="194"/>
      <c r="AS762" s="46"/>
    </row>
    <row r="763" spans="2:45" s="192" customFormat="1">
      <c r="B763" s="193"/>
      <c r="C763" s="193"/>
      <c r="D763" s="194"/>
      <c r="E763" s="194"/>
      <c r="H763" s="194"/>
      <c r="I763" s="194"/>
      <c r="J763" s="194"/>
      <c r="K763" s="194"/>
      <c r="L763" s="194"/>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c r="AJ763" s="194"/>
      <c r="AK763" s="194"/>
      <c r="AL763" s="194"/>
      <c r="AM763" s="194"/>
      <c r="AN763" s="194"/>
      <c r="AO763" s="194"/>
      <c r="AP763" s="194"/>
      <c r="AQ763" s="194"/>
      <c r="AR763" s="194"/>
      <c r="AS763" s="46"/>
    </row>
    <row r="764" spans="2:45" s="192" customFormat="1">
      <c r="B764" s="193"/>
      <c r="C764" s="193"/>
      <c r="D764" s="194"/>
      <c r="E764" s="194"/>
      <c r="H764" s="194"/>
      <c r="I764" s="194"/>
      <c r="J764" s="194"/>
      <c r="K764" s="194"/>
      <c r="L764" s="194"/>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c r="AJ764" s="194"/>
      <c r="AK764" s="194"/>
      <c r="AL764" s="194"/>
      <c r="AM764" s="194"/>
      <c r="AN764" s="194"/>
      <c r="AO764" s="194"/>
      <c r="AP764" s="194"/>
      <c r="AQ764" s="194"/>
      <c r="AR764" s="194"/>
      <c r="AS764" s="46"/>
    </row>
    <row r="765" spans="2:45" s="192" customFormat="1">
      <c r="B765" s="193"/>
      <c r="C765" s="193"/>
      <c r="D765" s="194"/>
      <c r="E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c r="AJ765" s="194"/>
      <c r="AK765" s="194"/>
      <c r="AL765" s="194"/>
      <c r="AM765" s="194"/>
      <c r="AN765" s="194"/>
      <c r="AO765" s="194"/>
      <c r="AP765" s="194"/>
      <c r="AQ765" s="194"/>
      <c r="AR765" s="194"/>
      <c r="AS765" s="46"/>
    </row>
    <row r="766" spans="2:45" s="192" customFormat="1">
      <c r="B766" s="193"/>
      <c r="C766" s="193"/>
      <c r="D766" s="194"/>
      <c r="E766" s="194"/>
      <c r="H766" s="194"/>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c r="AJ766" s="194"/>
      <c r="AK766" s="194"/>
      <c r="AL766" s="194"/>
      <c r="AM766" s="194"/>
      <c r="AN766" s="194"/>
      <c r="AO766" s="194"/>
      <c r="AP766" s="194"/>
      <c r="AQ766" s="194"/>
      <c r="AR766" s="194"/>
      <c r="AS766" s="46"/>
    </row>
    <row r="767" spans="2:45" s="192" customFormat="1">
      <c r="B767" s="193"/>
      <c r="C767" s="193"/>
      <c r="D767" s="194"/>
      <c r="E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c r="AJ767" s="194"/>
      <c r="AK767" s="194"/>
      <c r="AL767" s="194"/>
      <c r="AM767" s="194"/>
      <c r="AN767" s="194"/>
      <c r="AO767" s="194"/>
      <c r="AP767" s="194"/>
      <c r="AQ767" s="194"/>
      <c r="AR767" s="194"/>
      <c r="AS767" s="46"/>
    </row>
    <row r="768" spans="2:45" s="192" customFormat="1">
      <c r="B768" s="193"/>
      <c r="C768" s="193"/>
      <c r="D768" s="194"/>
      <c r="E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c r="AJ768" s="194"/>
      <c r="AK768" s="194"/>
      <c r="AL768" s="194"/>
      <c r="AM768" s="194"/>
      <c r="AN768" s="194"/>
      <c r="AO768" s="194"/>
      <c r="AP768" s="194"/>
      <c r="AQ768" s="194"/>
      <c r="AR768" s="194"/>
      <c r="AS768" s="46"/>
    </row>
    <row r="769" spans="2:45" s="192" customFormat="1">
      <c r="B769" s="193"/>
      <c r="C769" s="193"/>
      <c r="D769" s="194"/>
      <c r="E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c r="AJ769" s="194"/>
      <c r="AK769" s="194"/>
      <c r="AL769" s="194"/>
      <c r="AM769" s="194"/>
      <c r="AN769" s="194"/>
      <c r="AO769" s="194"/>
      <c r="AP769" s="194"/>
      <c r="AQ769" s="194"/>
      <c r="AR769" s="194"/>
      <c r="AS769" s="46"/>
    </row>
    <row r="770" spans="2:45" s="192" customFormat="1">
      <c r="B770" s="193"/>
      <c r="C770" s="193"/>
      <c r="D770" s="194"/>
      <c r="E770" s="194"/>
      <c r="H770" s="194"/>
      <c r="I770" s="194"/>
      <c r="J770" s="194"/>
      <c r="K770" s="194"/>
      <c r="L770" s="194"/>
      <c r="M770" s="19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c r="AJ770" s="194"/>
      <c r="AK770" s="194"/>
      <c r="AL770" s="194"/>
      <c r="AM770" s="194"/>
      <c r="AN770" s="194"/>
      <c r="AO770" s="194"/>
      <c r="AP770" s="194"/>
      <c r="AQ770" s="194"/>
      <c r="AR770" s="194"/>
      <c r="AS770" s="46"/>
    </row>
    <row r="771" spans="2:45" s="192" customFormat="1">
      <c r="B771" s="193"/>
      <c r="C771" s="193"/>
      <c r="D771" s="194"/>
      <c r="E771" s="194"/>
      <c r="H771" s="194"/>
      <c r="I771" s="194"/>
      <c r="J771" s="194"/>
      <c r="K771" s="194"/>
      <c r="L771" s="194"/>
      <c r="M771" s="194"/>
      <c r="N771" s="194"/>
      <c r="O771" s="194"/>
      <c r="P771" s="194"/>
      <c r="Q771" s="194"/>
      <c r="R771" s="194"/>
      <c r="S771" s="194"/>
      <c r="T771" s="194"/>
      <c r="U771" s="194"/>
      <c r="V771" s="194"/>
      <c r="W771" s="194"/>
      <c r="X771" s="194"/>
      <c r="Y771" s="194"/>
      <c r="Z771" s="194"/>
      <c r="AA771" s="194"/>
      <c r="AB771" s="194"/>
      <c r="AC771" s="194"/>
      <c r="AD771" s="194"/>
      <c r="AE771" s="194"/>
      <c r="AF771" s="194"/>
      <c r="AG771" s="194"/>
      <c r="AH771" s="194"/>
      <c r="AI771" s="194"/>
      <c r="AJ771" s="194"/>
      <c r="AK771" s="194"/>
      <c r="AL771" s="194"/>
      <c r="AM771" s="194"/>
      <c r="AN771" s="194"/>
      <c r="AO771" s="194"/>
      <c r="AP771" s="194"/>
      <c r="AQ771" s="194"/>
      <c r="AR771" s="194"/>
      <c r="AS771" s="46"/>
    </row>
    <row r="772" spans="2:45" s="192" customFormat="1">
      <c r="B772" s="193"/>
      <c r="C772" s="193"/>
      <c r="D772" s="194"/>
      <c r="E772" s="194"/>
      <c r="H772" s="194"/>
      <c r="I772" s="194"/>
      <c r="J772" s="194"/>
      <c r="K772" s="194"/>
      <c r="L772" s="194"/>
      <c r="M772" s="194"/>
      <c r="N772" s="194"/>
      <c r="O772" s="194"/>
      <c r="P772" s="194"/>
      <c r="Q772" s="194"/>
      <c r="R772" s="194"/>
      <c r="S772" s="194"/>
      <c r="T772" s="194"/>
      <c r="U772" s="194"/>
      <c r="V772" s="194"/>
      <c r="W772" s="194"/>
      <c r="X772" s="194"/>
      <c r="Y772" s="194"/>
      <c r="Z772" s="194"/>
      <c r="AA772" s="194"/>
      <c r="AB772" s="194"/>
      <c r="AC772" s="194"/>
      <c r="AD772" s="194"/>
      <c r="AE772" s="194"/>
      <c r="AF772" s="194"/>
      <c r="AG772" s="194"/>
      <c r="AH772" s="194"/>
      <c r="AI772" s="194"/>
      <c r="AJ772" s="194"/>
      <c r="AK772" s="194"/>
      <c r="AL772" s="194"/>
      <c r="AM772" s="194"/>
      <c r="AN772" s="194"/>
      <c r="AO772" s="194"/>
      <c r="AP772" s="194"/>
      <c r="AQ772" s="194"/>
      <c r="AR772" s="194"/>
      <c r="AS772" s="46"/>
    </row>
    <row r="773" spans="2:45" s="192" customFormat="1">
      <c r="B773" s="193"/>
      <c r="C773" s="193"/>
      <c r="D773" s="194"/>
      <c r="E773" s="194"/>
      <c r="H773" s="194"/>
      <c r="I773" s="194"/>
      <c r="J773" s="194"/>
      <c r="K773" s="194"/>
      <c r="L773" s="194"/>
      <c r="M773" s="194"/>
      <c r="N773" s="194"/>
      <c r="O773" s="194"/>
      <c r="P773" s="194"/>
      <c r="Q773" s="194"/>
      <c r="R773" s="194"/>
      <c r="S773" s="194"/>
      <c r="T773" s="194"/>
      <c r="U773" s="194"/>
      <c r="V773" s="194"/>
      <c r="W773" s="194"/>
      <c r="X773" s="194"/>
      <c r="Y773" s="194"/>
      <c r="Z773" s="194"/>
      <c r="AA773" s="194"/>
      <c r="AB773" s="194"/>
      <c r="AC773" s="194"/>
      <c r="AD773" s="194"/>
      <c r="AE773" s="194"/>
      <c r="AF773" s="194"/>
      <c r="AG773" s="194"/>
      <c r="AH773" s="194"/>
      <c r="AI773" s="194"/>
      <c r="AJ773" s="194"/>
      <c r="AK773" s="194"/>
      <c r="AL773" s="194"/>
      <c r="AM773" s="194"/>
      <c r="AN773" s="194"/>
      <c r="AO773" s="194"/>
      <c r="AP773" s="194"/>
      <c r="AQ773" s="194"/>
      <c r="AR773" s="194"/>
      <c r="AS773" s="46"/>
    </row>
    <row r="774" spans="2:45" s="192" customFormat="1">
      <c r="B774" s="193"/>
      <c r="C774" s="193"/>
      <c r="D774" s="194"/>
      <c r="E774" s="194"/>
      <c r="H774" s="194"/>
      <c r="I774" s="194"/>
      <c r="J774" s="194"/>
      <c r="K774" s="194"/>
      <c r="L774" s="194"/>
      <c r="M774" s="194"/>
      <c r="N774" s="194"/>
      <c r="O774" s="194"/>
      <c r="P774" s="194"/>
      <c r="Q774" s="194"/>
      <c r="R774" s="194"/>
      <c r="S774" s="194"/>
      <c r="T774" s="194"/>
      <c r="U774" s="194"/>
      <c r="V774" s="194"/>
      <c r="W774" s="194"/>
      <c r="X774" s="194"/>
      <c r="Y774" s="194"/>
      <c r="Z774" s="194"/>
      <c r="AA774" s="194"/>
      <c r="AB774" s="194"/>
      <c r="AC774" s="194"/>
      <c r="AD774" s="194"/>
      <c r="AE774" s="194"/>
      <c r="AF774" s="194"/>
      <c r="AG774" s="194"/>
      <c r="AH774" s="194"/>
      <c r="AI774" s="194"/>
      <c r="AJ774" s="194"/>
      <c r="AK774" s="194"/>
      <c r="AL774" s="194"/>
      <c r="AM774" s="194"/>
      <c r="AN774" s="194"/>
      <c r="AO774" s="194"/>
      <c r="AP774" s="194"/>
      <c r="AQ774" s="194"/>
      <c r="AR774" s="194"/>
      <c r="AS774" s="46"/>
    </row>
    <row r="775" spans="2:45" s="192" customFormat="1">
      <c r="B775" s="193"/>
      <c r="C775" s="193"/>
      <c r="D775" s="194"/>
      <c r="E775" s="194"/>
      <c r="H775" s="194"/>
      <c r="I775" s="194"/>
      <c r="J775" s="194"/>
      <c r="K775" s="194"/>
      <c r="L775" s="194"/>
      <c r="M775" s="194"/>
      <c r="N775" s="194"/>
      <c r="O775" s="194"/>
      <c r="P775" s="194"/>
      <c r="Q775" s="194"/>
      <c r="R775" s="194"/>
      <c r="S775" s="194"/>
      <c r="T775" s="194"/>
      <c r="U775" s="194"/>
      <c r="V775" s="194"/>
      <c r="W775" s="194"/>
      <c r="X775" s="194"/>
      <c r="Y775" s="194"/>
      <c r="Z775" s="194"/>
      <c r="AA775" s="194"/>
      <c r="AB775" s="194"/>
      <c r="AC775" s="194"/>
      <c r="AD775" s="194"/>
      <c r="AE775" s="194"/>
      <c r="AF775" s="194"/>
      <c r="AG775" s="194"/>
      <c r="AH775" s="194"/>
      <c r="AI775" s="194"/>
      <c r="AJ775" s="194"/>
      <c r="AK775" s="194"/>
      <c r="AL775" s="194"/>
      <c r="AM775" s="194"/>
      <c r="AN775" s="194"/>
      <c r="AO775" s="194"/>
      <c r="AP775" s="194"/>
      <c r="AQ775" s="194"/>
      <c r="AR775" s="194"/>
      <c r="AS775" s="46"/>
    </row>
    <row r="776" spans="2:45" s="192" customFormat="1">
      <c r="B776" s="193"/>
      <c r="C776" s="193"/>
      <c r="D776" s="194"/>
      <c r="E776" s="194"/>
      <c r="H776" s="194"/>
      <c r="I776" s="194"/>
      <c r="J776" s="194"/>
      <c r="K776" s="194"/>
      <c r="L776" s="194"/>
      <c r="M776" s="19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c r="AQ776" s="194"/>
      <c r="AR776" s="194"/>
      <c r="AS776" s="46"/>
    </row>
    <row r="777" spans="2:45" s="192" customFormat="1">
      <c r="B777" s="193"/>
      <c r="C777" s="193"/>
      <c r="D777" s="194"/>
      <c r="E777" s="194"/>
      <c r="H777" s="194"/>
      <c r="I777" s="194"/>
      <c r="J777" s="194"/>
      <c r="K777" s="194"/>
      <c r="L777" s="194"/>
      <c r="M777" s="194"/>
      <c r="N777" s="194"/>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c r="AJ777" s="194"/>
      <c r="AK777" s="194"/>
      <c r="AL777" s="194"/>
      <c r="AM777" s="194"/>
      <c r="AN777" s="194"/>
      <c r="AO777" s="194"/>
      <c r="AP777" s="194"/>
      <c r="AQ777" s="194"/>
      <c r="AR777" s="194"/>
      <c r="AS777" s="46"/>
    </row>
    <row r="778" spans="2:45" s="192" customFormat="1">
      <c r="B778" s="193"/>
      <c r="C778" s="193"/>
      <c r="D778" s="194"/>
      <c r="E778" s="194"/>
      <c r="H778" s="194"/>
      <c r="I778" s="194"/>
      <c r="J778" s="194"/>
      <c r="K778" s="194"/>
      <c r="L778" s="194"/>
      <c r="M778" s="19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c r="AJ778" s="194"/>
      <c r="AK778" s="194"/>
      <c r="AL778" s="194"/>
      <c r="AM778" s="194"/>
      <c r="AN778" s="194"/>
      <c r="AO778" s="194"/>
      <c r="AP778" s="194"/>
      <c r="AQ778" s="194"/>
      <c r="AR778" s="194"/>
      <c r="AS778" s="46"/>
    </row>
    <row r="779" spans="2:45" s="192" customFormat="1">
      <c r="B779" s="193"/>
      <c r="C779" s="193"/>
      <c r="D779" s="194"/>
      <c r="E779" s="194"/>
      <c r="H779" s="194"/>
      <c r="I779" s="194"/>
      <c r="J779" s="194"/>
      <c r="K779" s="194"/>
      <c r="L779" s="194"/>
      <c r="M779" s="19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c r="AJ779" s="194"/>
      <c r="AK779" s="194"/>
      <c r="AL779" s="194"/>
      <c r="AM779" s="194"/>
      <c r="AN779" s="194"/>
      <c r="AO779" s="194"/>
      <c r="AP779" s="194"/>
      <c r="AQ779" s="194"/>
      <c r="AR779" s="194"/>
      <c r="AS779" s="46"/>
    </row>
    <row r="780" spans="2:45" s="192" customFormat="1">
      <c r="B780" s="193"/>
      <c r="C780" s="193"/>
      <c r="D780" s="194"/>
      <c r="E780" s="194"/>
      <c r="H780" s="194"/>
      <c r="I780" s="194"/>
      <c r="J780" s="194"/>
      <c r="K780" s="194"/>
      <c r="L780" s="194"/>
      <c r="M780" s="19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c r="AJ780" s="194"/>
      <c r="AK780" s="194"/>
      <c r="AL780" s="194"/>
      <c r="AM780" s="194"/>
      <c r="AN780" s="194"/>
      <c r="AO780" s="194"/>
      <c r="AP780" s="194"/>
      <c r="AQ780" s="194"/>
      <c r="AR780" s="194"/>
      <c r="AS780" s="46"/>
    </row>
    <row r="781" spans="2:45" s="192" customFormat="1">
      <c r="B781" s="193"/>
      <c r="C781" s="193"/>
      <c r="D781" s="194"/>
      <c r="E781" s="194"/>
      <c r="H781" s="194"/>
      <c r="I781" s="194"/>
      <c r="J781" s="194"/>
      <c r="K781" s="194"/>
      <c r="L781" s="194"/>
      <c r="M781" s="194"/>
      <c r="N781" s="194"/>
      <c r="O781" s="194"/>
      <c r="P781" s="194"/>
      <c r="Q781" s="194"/>
      <c r="R781" s="194"/>
      <c r="S781" s="194"/>
      <c r="T781" s="194"/>
      <c r="U781" s="194"/>
      <c r="V781" s="194"/>
      <c r="W781" s="194"/>
      <c r="X781" s="194"/>
      <c r="Y781" s="194"/>
      <c r="Z781" s="194"/>
      <c r="AA781" s="194"/>
      <c r="AB781" s="194"/>
      <c r="AC781" s="194"/>
      <c r="AD781" s="194"/>
      <c r="AE781" s="194"/>
      <c r="AF781" s="194"/>
      <c r="AG781" s="194"/>
      <c r="AH781" s="194"/>
      <c r="AI781" s="194"/>
      <c r="AJ781" s="194"/>
      <c r="AK781" s="194"/>
      <c r="AL781" s="194"/>
      <c r="AM781" s="194"/>
      <c r="AN781" s="194"/>
      <c r="AO781" s="194"/>
      <c r="AP781" s="194"/>
      <c r="AQ781" s="194"/>
      <c r="AR781" s="194"/>
      <c r="AS781" s="46"/>
    </row>
    <row r="782" spans="2:45" s="192" customFormat="1">
      <c r="B782" s="193"/>
      <c r="C782" s="193"/>
      <c r="D782" s="194"/>
      <c r="E782" s="194"/>
      <c r="H782" s="194"/>
      <c r="I782" s="194"/>
      <c r="J782" s="194"/>
      <c r="K782" s="194"/>
      <c r="L782" s="194"/>
      <c r="M782" s="19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46"/>
    </row>
    <row r="783" spans="2:45" s="192" customFormat="1">
      <c r="B783" s="193"/>
      <c r="C783" s="193"/>
      <c r="D783" s="194"/>
      <c r="E783" s="194"/>
      <c r="H783" s="194"/>
      <c r="I783" s="194"/>
      <c r="J783" s="194"/>
      <c r="K783" s="194"/>
      <c r="L783" s="194"/>
      <c r="M783" s="194"/>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c r="AJ783" s="194"/>
      <c r="AK783" s="194"/>
      <c r="AL783" s="194"/>
      <c r="AM783" s="194"/>
      <c r="AN783" s="194"/>
      <c r="AO783" s="194"/>
      <c r="AP783" s="194"/>
      <c r="AQ783" s="194"/>
      <c r="AR783" s="194"/>
      <c r="AS783" s="46"/>
    </row>
    <row r="784" spans="2:45" s="192" customFormat="1">
      <c r="B784" s="193"/>
      <c r="C784" s="193"/>
      <c r="D784" s="194"/>
      <c r="E784" s="194"/>
      <c r="H784" s="194"/>
      <c r="I784" s="194"/>
      <c r="J784" s="194"/>
      <c r="K784" s="194"/>
      <c r="L784" s="194"/>
      <c r="M784" s="194"/>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c r="AJ784" s="194"/>
      <c r="AK784" s="194"/>
      <c r="AL784" s="194"/>
      <c r="AM784" s="194"/>
      <c r="AN784" s="194"/>
      <c r="AO784" s="194"/>
      <c r="AP784" s="194"/>
      <c r="AQ784" s="194"/>
      <c r="AR784" s="194"/>
      <c r="AS784" s="46"/>
    </row>
    <row r="785" spans="2:45" s="192" customFormat="1">
      <c r="B785" s="193"/>
      <c r="C785" s="193"/>
      <c r="D785" s="194"/>
      <c r="E785" s="194"/>
      <c r="H785" s="194"/>
      <c r="I785" s="194"/>
      <c r="J785" s="194"/>
      <c r="K785" s="194"/>
      <c r="L785" s="194"/>
      <c r="M785" s="194"/>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c r="AJ785" s="194"/>
      <c r="AK785" s="194"/>
      <c r="AL785" s="194"/>
      <c r="AM785" s="194"/>
      <c r="AN785" s="194"/>
      <c r="AO785" s="194"/>
      <c r="AP785" s="194"/>
      <c r="AQ785" s="194"/>
      <c r="AR785" s="194"/>
      <c r="AS785" s="46"/>
    </row>
    <row r="786" spans="2:45" s="192" customFormat="1">
      <c r="B786" s="193"/>
      <c r="C786" s="193"/>
      <c r="D786" s="194"/>
      <c r="E786" s="194"/>
      <c r="H786" s="194"/>
      <c r="I786" s="194"/>
      <c r="J786" s="194"/>
      <c r="K786" s="194"/>
      <c r="L786" s="194"/>
      <c r="M786" s="19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c r="AJ786" s="194"/>
      <c r="AK786" s="194"/>
      <c r="AL786" s="194"/>
      <c r="AM786" s="194"/>
      <c r="AN786" s="194"/>
      <c r="AO786" s="194"/>
      <c r="AP786" s="194"/>
      <c r="AQ786" s="194"/>
      <c r="AR786" s="194"/>
      <c r="AS786" s="46"/>
    </row>
    <row r="787" spans="2:45" s="192" customFormat="1">
      <c r="B787" s="193"/>
      <c r="C787" s="193"/>
      <c r="D787" s="194"/>
      <c r="E787" s="194"/>
      <c r="H787" s="194"/>
      <c r="I787" s="194"/>
      <c r="J787" s="194"/>
      <c r="K787" s="194"/>
      <c r="L787" s="194"/>
      <c r="M787" s="194"/>
      <c r="N787" s="194"/>
      <c r="O787" s="194"/>
      <c r="P787" s="194"/>
      <c r="Q787" s="194"/>
      <c r="R787" s="194"/>
      <c r="S787" s="194"/>
      <c r="T787" s="194"/>
      <c r="U787" s="194"/>
      <c r="V787" s="194"/>
      <c r="W787" s="194"/>
      <c r="X787" s="194"/>
      <c r="Y787" s="194"/>
      <c r="Z787" s="194"/>
      <c r="AA787" s="194"/>
      <c r="AB787" s="194"/>
      <c r="AC787" s="194"/>
      <c r="AD787" s="194"/>
      <c r="AE787" s="194"/>
      <c r="AF787" s="194"/>
      <c r="AG787" s="194"/>
      <c r="AH787" s="194"/>
      <c r="AI787" s="194"/>
      <c r="AJ787" s="194"/>
      <c r="AK787" s="194"/>
      <c r="AL787" s="194"/>
      <c r="AM787" s="194"/>
      <c r="AN787" s="194"/>
      <c r="AO787" s="194"/>
      <c r="AP787" s="194"/>
      <c r="AQ787" s="194"/>
      <c r="AR787" s="194"/>
      <c r="AS787" s="46"/>
    </row>
    <row r="788" spans="2:45" s="192" customFormat="1">
      <c r="B788" s="193"/>
      <c r="C788" s="193"/>
      <c r="D788" s="194"/>
      <c r="E788" s="194"/>
      <c r="H788" s="194"/>
      <c r="I788" s="194"/>
      <c r="J788" s="194"/>
      <c r="K788" s="194"/>
      <c r="L788" s="194"/>
      <c r="M788" s="194"/>
      <c r="N788" s="194"/>
      <c r="O788" s="194"/>
      <c r="P788" s="194"/>
      <c r="Q788" s="194"/>
      <c r="R788" s="194"/>
      <c r="S788" s="194"/>
      <c r="T788" s="194"/>
      <c r="U788" s="194"/>
      <c r="V788" s="194"/>
      <c r="W788" s="194"/>
      <c r="X788" s="194"/>
      <c r="Y788" s="194"/>
      <c r="Z788" s="194"/>
      <c r="AA788" s="194"/>
      <c r="AB788" s="194"/>
      <c r="AC788" s="194"/>
      <c r="AD788" s="194"/>
      <c r="AE788" s="194"/>
      <c r="AF788" s="194"/>
      <c r="AG788" s="194"/>
      <c r="AH788" s="194"/>
      <c r="AI788" s="194"/>
      <c r="AJ788" s="194"/>
      <c r="AK788" s="194"/>
      <c r="AL788" s="194"/>
      <c r="AM788" s="194"/>
      <c r="AN788" s="194"/>
      <c r="AO788" s="194"/>
      <c r="AP788" s="194"/>
      <c r="AQ788" s="194"/>
      <c r="AR788" s="194"/>
      <c r="AS788" s="46"/>
    </row>
    <row r="789" spans="2:45" s="192" customFormat="1">
      <c r="B789" s="193"/>
      <c r="C789" s="193"/>
      <c r="D789" s="194"/>
      <c r="E789" s="194"/>
      <c r="H789" s="194"/>
      <c r="I789" s="194"/>
      <c r="J789" s="194"/>
      <c r="K789" s="194"/>
      <c r="L789" s="194"/>
      <c r="M789" s="194"/>
      <c r="N789" s="194"/>
      <c r="O789" s="194"/>
      <c r="P789" s="194"/>
      <c r="Q789" s="194"/>
      <c r="R789" s="194"/>
      <c r="S789" s="194"/>
      <c r="T789" s="194"/>
      <c r="U789" s="194"/>
      <c r="V789" s="194"/>
      <c r="W789" s="194"/>
      <c r="X789" s="194"/>
      <c r="Y789" s="194"/>
      <c r="Z789" s="194"/>
      <c r="AA789" s="194"/>
      <c r="AB789" s="194"/>
      <c r="AC789" s="194"/>
      <c r="AD789" s="194"/>
      <c r="AE789" s="194"/>
      <c r="AF789" s="194"/>
      <c r="AG789" s="194"/>
      <c r="AH789" s="194"/>
      <c r="AI789" s="194"/>
      <c r="AJ789" s="194"/>
      <c r="AK789" s="194"/>
      <c r="AL789" s="194"/>
      <c r="AM789" s="194"/>
      <c r="AN789" s="194"/>
      <c r="AO789" s="194"/>
      <c r="AP789" s="194"/>
      <c r="AQ789" s="194"/>
      <c r="AR789" s="194"/>
      <c r="AS789" s="46"/>
    </row>
    <row r="790" spans="2:45" s="192" customFormat="1">
      <c r="B790" s="193"/>
      <c r="C790" s="193"/>
      <c r="D790" s="194"/>
      <c r="E790" s="194"/>
      <c r="H790" s="194"/>
      <c r="I790" s="194"/>
      <c r="J790" s="194"/>
      <c r="K790" s="194"/>
      <c r="L790" s="194"/>
      <c r="M790" s="194"/>
      <c r="N790" s="194"/>
      <c r="O790" s="194"/>
      <c r="P790" s="194"/>
      <c r="Q790" s="194"/>
      <c r="R790" s="194"/>
      <c r="S790" s="194"/>
      <c r="T790" s="194"/>
      <c r="U790" s="194"/>
      <c r="V790" s="194"/>
      <c r="W790" s="194"/>
      <c r="X790" s="194"/>
      <c r="Y790" s="194"/>
      <c r="Z790" s="194"/>
      <c r="AA790" s="194"/>
      <c r="AB790" s="194"/>
      <c r="AC790" s="194"/>
      <c r="AD790" s="194"/>
      <c r="AE790" s="194"/>
      <c r="AF790" s="194"/>
      <c r="AG790" s="194"/>
      <c r="AH790" s="194"/>
      <c r="AI790" s="194"/>
      <c r="AJ790" s="194"/>
      <c r="AK790" s="194"/>
      <c r="AL790" s="194"/>
      <c r="AM790" s="194"/>
      <c r="AN790" s="194"/>
      <c r="AO790" s="194"/>
      <c r="AP790" s="194"/>
      <c r="AQ790" s="194"/>
      <c r="AR790" s="194"/>
      <c r="AS790" s="46"/>
    </row>
    <row r="791" spans="2:45" s="192" customFormat="1">
      <c r="B791" s="193"/>
      <c r="C791" s="193"/>
      <c r="D791" s="194"/>
      <c r="E791" s="194"/>
      <c r="H791" s="194"/>
      <c r="I791" s="194"/>
      <c r="J791" s="194"/>
      <c r="K791" s="194"/>
      <c r="L791" s="194"/>
      <c r="M791" s="194"/>
      <c r="N791" s="194"/>
      <c r="O791" s="194"/>
      <c r="P791" s="194"/>
      <c r="Q791" s="194"/>
      <c r="R791" s="194"/>
      <c r="S791" s="194"/>
      <c r="T791" s="194"/>
      <c r="U791" s="194"/>
      <c r="V791" s="194"/>
      <c r="W791" s="194"/>
      <c r="X791" s="194"/>
      <c r="Y791" s="194"/>
      <c r="Z791" s="194"/>
      <c r="AA791" s="194"/>
      <c r="AB791" s="194"/>
      <c r="AC791" s="194"/>
      <c r="AD791" s="194"/>
      <c r="AE791" s="194"/>
      <c r="AF791" s="194"/>
      <c r="AG791" s="194"/>
      <c r="AH791" s="194"/>
      <c r="AI791" s="194"/>
      <c r="AJ791" s="194"/>
      <c r="AK791" s="194"/>
      <c r="AL791" s="194"/>
      <c r="AM791" s="194"/>
      <c r="AN791" s="194"/>
      <c r="AO791" s="194"/>
      <c r="AP791" s="194"/>
      <c r="AQ791" s="194"/>
      <c r="AR791" s="194"/>
      <c r="AS791" s="46"/>
    </row>
    <row r="792" spans="2:45" s="192" customFormat="1">
      <c r="B792" s="193"/>
      <c r="C792" s="193"/>
      <c r="D792" s="194"/>
      <c r="E792" s="194"/>
      <c r="H792" s="194"/>
      <c r="I792" s="194"/>
      <c r="J792" s="194"/>
      <c r="K792" s="194"/>
      <c r="L792" s="194"/>
      <c r="M792" s="194"/>
      <c r="N792" s="194"/>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c r="AJ792" s="194"/>
      <c r="AK792" s="194"/>
      <c r="AL792" s="194"/>
      <c r="AM792" s="194"/>
      <c r="AN792" s="194"/>
      <c r="AO792" s="194"/>
      <c r="AP792" s="194"/>
      <c r="AQ792" s="194"/>
      <c r="AR792" s="194"/>
      <c r="AS792" s="46"/>
    </row>
    <row r="793" spans="2:45" s="192" customFormat="1">
      <c r="B793" s="193"/>
      <c r="C793" s="193"/>
      <c r="D793" s="194"/>
      <c r="E793" s="194"/>
      <c r="H793" s="194"/>
      <c r="I793" s="194"/>
      <c r="J793" s="194"/>
      <c r="K793" s="194"/>
      <c r="L793" s="194"/>
      <c r="M793" s="194"/>
      <c r="N793" s="194"/>
      <c r="O793" s="194"/>
      <c r="P793" s="194"/>
      <c r="Q793" s="194"/>
      <c r="R793" s="194"/>
      <c r="S793" s="194"/>
      <c r="T793" s="194"/>
      <c r="U793" s="194"/>
      <c r="V793" s="194"/>
      <c r="W793" s="194"/>
      <c r="X793" s="194"/>
      <c r="Y793" s="194"/>
      <c r="Z793" s="194"/>
      <c r="AA793" s="194"/>
      <c r="AB793" s="194"/>
      <c r="AC793" s="194"/>
      <c r="AD793" s="194"/>
      <c r="AE793" s="194"/>
      <c r="AF793" s="194"/>
      <c r="AG793" s="194"/>
      <c r="AH793" s="194"/>
      <c r="AI793" s="194"/>
      <c r="AJ793" s="194"/>
      <c r="AK793" s="194"/>
      <c r="AL793" s="194"/>
      <c r="AM793" s="194"/>
      <c r="AN793" s="194"/>
      <c r="AO793" s="194"/>
      <c r="AP793" s="194"/>
      <c r="AQ793" s="194"/>
      <c r="AR793" s="194"/>
      <c r="AS793" s="46"/>
    </row>
    <row r="794" spans="2:45" s="192" customFormat="1">
      <c r="B794" s="193"/>
      <c r="C794" s="193"/>
      <c r="D794" s="194"/>
      <c r="E794" s="194"/>
      <c r="H794" s="194"/>
      <c r="I794" s="194"/>
      <c r="J794" s="194"/>
      <c r="K794" s="194"/>
      <c r="L794" s="194"/>
      <c r="M794" s="19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c r="AJ794" s="194"/>
      <c r="AK794" s="194"/>
      <c r="AL794" s="194"/>
      <c r="AM794" s="194"/>
      <c r="AN794" s="194"/>
      <c r="AO794" s="194"/>
      <c r="AP794" s="194"/>
      <c r="AQ794" s="194"/>
      <c r="AR794" s="194"/>
      <c r="AS794" s="46"/>
    </row>
    <row r="795" spans="2:45" s="192" customFormat="1">
      <c r="B795" s="193"/>
      <c r="C795" s="193"/>
      <c r="D795" s="194"/>
      <c r="E795" s="194"/>
      <c r="H795" s="194"/>
      <c r="I795" s="194"/>
      <c r="J795" s="194"/>
      <c r="K795" s="194"/>
      <c r="L795" s="194"/>
      <c r="M795" s="194"/>
      <c r="N795" s="194"/>
      <c r="O795" s="194"/>
      <c r="P795" s="194"/>
      <c r="Q795" s="194"/>
      <c r="R795" s="194"/>
      <c r="S795" s="194"/>
      <c r="T795" s="194"/>
      <c r="U795" s="194"/>
      <c r="V795" s="194"/>
      <c r="W795" s="194"/>
      <c r="X795" s="194"/>
      <c r="Y795" s="194"/>
      <c r="Z795" s="194"/>
      <c r="AA795" s="194"/>
      <c r="AB795" s="194"/>
      <c r="AC795" s="194"/>
      <c r="AD795" s="194"/>
      <c r="AE795" s="194"/>
      <c r="AF795" s="194"/>
      <c r="AG795" s="194"/>
      <c r="AH795" s="194"/>
      <c r="AI795" s="194"/>
      <c r="AJ795" s="194"/>
      <c r="AK795" s="194"/>
      <c r="AL795" s="194"/>
      <c r="AM795" s="194"/>
      <c r="AN795" s="194"/>
      <c r="AO795" s="194"/>
      <c r="AP795" s="194"/>
      <c r="AQ795" s="194"/>
      <c r="AR795" s="194"/>
      <c r="AS795" s="46"/>
    </row>
    <row r="796" spans="2:45" s="192" customFormat="1">
      <c r="B796" s="193"/>
      <c r="C796" s="193"/>
      <c r="D796" s="194"/>
      <c r="E796" s="194"/>
      <c r="H796" s="194"/>
      <c r="I796" s="194"/>
      <c r="J796" s="194"/>
      <c r="K796" s="194"/>
      <c r="L796" s="194"/>
      <c r="M796" s="194"/>
      <c r="N796" s="194"/>
      <c r="O796" s="194"/>
      <c r="P796" s="194"/>
      <c r="Q796" s="194"/>
      <c r="R796" s="194"/>
      <c r="S796" s="194"/>
      <c r="T796" s="194"/>
      <c r="U796" s="194"/>
      <c r="V796" s="194"/>
      <c r="W796" s="194"/>
      <c r="X796" s="194"/>
      <c r="Y796" s="194"/>
      <c r="Z796" s="194"/>
      <c r="AA796" s="194"/>
      <c r="AB796" s="194"/>
      <c r="AC796" s="194"/>
      <c r="AD796" s="194"/>
      <c r="AE796" s="194"/>
      <c r="AF796" s="194"/>
      <c r="AG796" s="194"/>
      <c r="AH796" s="194"/>
      <c r="AI796" s="194"/>
      <c r="AJ796" s="194"/>
      <c r="AK796" s="194"/>
      <c r="AL796" s="194"/>
      <c r="AM796" s="194"/>
      <c r="AN796" s="194"/>
      <c r="AO796" s="194"/>
      <c r="AP796" s="194"/>
      <c r="AQ796" s="194"/>
      <c r="AR796" s="194"/>
      <c r="AS796" s="46"/>
    </row>
    <row r="797" spans="2:45" s="192" customFormat="1">
      <c r="B797" s="193"/>
      <c r="C797" s="193"/>
      <c r="D797" s="194"/>
      <c r="E797" s="194"/>
      <c r="H797" s="194"/>
      <c r="I797" s="194"/>
      <c r="J797" s="194"/>
      <c r="K797" s="194"/>
      <c r="L797" s="194"/>
      <c r="M797" s="194"/>
      <c r="N797" s="194"/>
      <c r="O797" s="194"/>
      <c r="P797" s="194"/>
      <c r="Q797" s="194"/>
      <c r="R797" s="194"/>
      <c r="S797" s="194"/>
      <c r="T797" s="194"/>
      <c r="U797" s="194"/>
      <c r="V797" s="194"/>
      <c r="W797" s="194"/>
      <c r="X797" s="194"/>
      <c r="Y797" s="194"/>
      <c r="Z797" s="194"/>
      <c r="AA797" s="194"/>
      <c r="AB797" s="194"/>
      <c r="AC797" s="194"/>
      <c r="AD797" s="194"/>
      <c r="AE797" s="194"/>
      <c r="AF797" s="194"/>
      <c r="AG797" s="194"/>
      <c r="AH797" s="194"/>
      <c r="AI797" s="194"/>
      <c r="AJ797" s="194"/>
      <c r="AK797" s="194"/>
      <c r="AL797" s="194"/>
      <c r="AM797" s="194"/>
      <c r="AN797" s="194"/>
      <c r="AO797" s="194"/>
      <c r="AP797" s="194"/>
      <c r="AQ797" s="194"/>
      <c r="AR797" s="194"/>
      <c r="AS797" s="46"/>
    </row>
    <row r="798" spans="2:45" s="192" customFormat="1">
      <c r="B798" s="193"/>
      <c r="C798" s="193"/>
      <c r="D798" s="194"/>
      <c r="E798" s="194"/>
      <c r="H798" s="194"/>
      <c r="I798" s="194"/>
      <c r="J798" s="194"/>
      <c r="K798" s="194"/>
      <c r="L798" s="194"/>
      <c r="M798" s="194"/>
      <c r="N798" s="194"/>
      <c r="O798" s="194"/>
      <c r="P798" s="194"/>
      <c r="Q798" s="194"/>
      <c r="R798" s="194"/>
      <c r="S798" s="194"/>
      <c r="T798" s="194"/>
      <c r="U798" s="194"/>
      <c r="V798" s="194"/>
      <c r="W798" s="194"/>
      <c r="X798" s="194"/>
      <c r="Y798" s="194"/>
      <c r="Z798" s="194"/>
      <c r="AA798" s="194"/>
      <c r="AB798" s="194"/>
      <c r="AC798" s="194"/>
      <c r="AD798" s="194"/>
      <c r="AE798" s="194"/>
      <c r="AF798" s="194"/>
      <c r="AG798" s="194"/>
      <c r="AH798" s="194"/>
      <c r="AI798" s="194"/>
      <c r="AJ798" s="194"/>
      <c r="AK798" s="194"/>
      <c r="AL798" s="194"/>
      <c r="AM798" s="194"/>
      <c r="AN798" s="194"/>
      <c r="AO798" s="194"/>
      <c r="AP798" s="194"/>
      <c r="AQ798" s="194"/>
      <c r="AR798" s="194"/>
      <c r="AS798" s="46"/>
    </row>
    <row r="799" spans="2:45" s="192" customFormat="1">
      <c r="B799" s="193"/>
      <c r="C799" s="193"/>
      <c r="D799" s="194"/>
      <c r="E799" s="194"/>
      <c r="H799" s="194"/>
      <c r="I799" s="194"/>
      <c r="J799" s="194"/>
      <c r="K799" s="194"/>
      <c r="L799" s="194"/>
      <c r="M799" s="19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c r="AJ799" s="194"/>
      <c r="AK799" s="194"/>
      <c r="AL799" s="194"/>
      <c r="AM799" s="194"/>
      <c r="AN799" s="194"/>
      <c r="AO799" s="194"/>
      <c r="AP799" s="194"/>
      <c r="AQ799" s="194"/>
      <c r="AR799" s="194"/>
      <c r="AS799" s="46"/>
    </row>
    <row r="800" spans="2:45" s="192" customFormat="1">
      <c r="B800" s="193"/>
      <c r="C800" s="193"/>
      <c r="D800" s="194"/>
      <c r="E800" s="194"/>
      <c r="H800" s="194"/>
      <c r="I800" s="194"/>
      <c r="J800" s="194"/>
      <c r="K800" s="194"/>
      <c r="L800" s="194"/>
      <c r="M800" s="194"/>
      <c r="N800" s="194"/>
      <c r="O800" s="194"/>
      <c r="P800" s="194"/>
      <c r="Q800" s="194"/>
      <c r="R800" s="194"/>
      <c r="S800" s="194"/>
      <c r="T800" s="194"/>
      <c r="U800" s="194"/>
      <c r="V800" s="194"/>
      <c r="W800" s="194"/>
      <c r="X800" s="194"/>
      <c r="Y800" s="194"/>
      <c r="Z800" s="194"/>
      <c r="AA800" s="194"/>
      <c r="AB800" s="194"/>
      <c r="AC800" s="194"/>
      <c r="AD800" s="194"/>
      <c r="AE800" s="194"/>
      <c r="AF800" s="194"/>
      <c r="AG800" s="194"/>
      <c r="AH800" s="194"/>
      <c r="AI800" s="194"/>
      <c r="AJ800" s="194"/>
      <c r="AK800" s="194"/>
      <c r="AL800" s="194"/>
      <c r="AM800" s="194"/>
      <c r="AN800" s="194"/>
      <c r="AO800" s="194"/>
      <c r="AP800" s="194"/>
      <c r="AQ800" s="194"/>
      <c r="AR800" s="194"/>
      <c r="AS800" s="46"/>
    </row>
    <row r="801" spans="2:45" s="192" customFormat="1">
      <c r="B801" s="193"/>
      <c r="C801" s="193"/>
      <c r="D801" s="194"/>
      <c r="E801" s="194"/>
      <c r="H801" s="194"/>
      <c r="I801" s="194"/>
      <c r="J801" s="194"/>
      <c r="K801" s="194"/>
      <c r="L801" s="194"/>
      <c r="M801" s="194"/>
      <c r="N801" s="194"/>
      <c r="O801" s="194"/>
      <c r="P801" s="194"/>
      <c r="Q801" s="194"/>
      <c r="R801" s="194"/>
      <c r="S801" s="194"/>
      <c r="T801" s="194"/>
      <c r="U801" s="194"/>
      <c r="V801" s="194"/>
      <c r="W801" s="194"/>
      <c r="X801" s="194"/>
      <c r="Y801" s="194"/>
      <c r="Z801" s="194"/>
      <c r="AA801" s="194"/>
      <c r="AB801" s="194"/>
      <c r="AC801" s="194"/>
      <c r="AD801" s="194"/>
      <c r="AE801" s="194"/>
      <c r="AF801" s="194"/>
      <c r="AG801" s="194"/>
      <c r="AH801" s="194"/>
      <c r="AI801" s="194"/>
      <c r="AJ801" s="194"/>
      <c r="AK801" s="194"/>
      <c r="AL801" s="194"/>
      <c r="AM801" s="194"/>
      <c r="AN801" s="194"/>
      <c r="AO801" s="194"/>
      <c r="AP801" s="194"/>
      <c r="AQ801" s="194"/>
      <c r="AR801" s="194"/>
      <c r="AS801" s="46"/>
    </row>
    <row r="802" spans="2:45" s="192" customFormat="1">
      <c r="B802" s="193"/>
      <c r="C802" s="193"/>
      <c r="D802" s="194"/>
      <c r="E802" s="194"/>
      <c r="H802" s="194"/>
      <c r="I802" s="194"/>
      <c r="J802" s="194"/>
      <c r="K802" s="194"/>
      <c r="L802" s="194"/>
      <c r="M802" s="194"/>
      <c r="N802" s="194"/>
      <c r="O802" s="194"/>
      <c r="P802" s="194"/>
      <c r="Q802" s="194"/>
      <c r="R802" s="194"/>
      <c r="S802" s="194"/>
      <c r="T802" s="194"/>
      <c r="U802" s="194"/>
      <c r="V802" s="194"/>
      <c r="W802" s="194"/>
      <c r="X802" s="194"/>
      <c r="Y802" s="194"/>
      <c r="Z802" s="194"/>
      <c r="AA802" s="194"/>
      <c r="AB802" s="194"/>
      <c r="AC802" s="194"/>
      <c r="AD802" s="194"/>
      <c r="AE802" s="194"/>
      <c r="AF802" s="194"/>
      <c r="AG802" s="194"/>
      <c r="AH802" s="194"/>
      <c r="AI802" s="194"/>
      <c r="AJ802" s="194"/>
      <c r="AK802" s="194"/>
      <c r="AL802" s="194"/>
      <c r="AM802" s="194"/>
      <c r="AN802" s="194"/>
      <c r="AO802" s="194"/>
      <c r="AP802" s="194"/>
      <c r="AQ802" s="194"/>
      <c r="AR802" s="194"/>
      <c r="AS802" s="46"/>
    </row>
    <row r="803" spans="2:45" s="192" customFormat="1">
      <c r="B803" s="193"/>
      <c r="C803" s="193"/>
      <c r="D803" s="194"/>
      <c r="E803" s="194"/>
      <c r="H803" s="194"/>
      <c r="I803" s="194"/>
      <c r="J803" s="194"/>
      <c r="K803" s="194"/>
      <c r="L803" s="194"/>
      <c r="M803" s="194"/>
      <c r="N803" s="194"/>
      <c r="O803" s="194"/>
      <c r="P803" s="194"/>
      <c r="Q803" s="194"/>
      <c r="R803" s="194"/>
      <c r="S803" s="194"/>
      <c r="T803" s="194"/>
      <c r="U803" s="194"/>
      <c r="V803" s="194"/>
      <c r="W803" s="194"/>
      <c r="X803" s="194"/>
      <c r="Y803" s="194"/>
      <c r="Z803" s="194"/>
      <c r="AA803" s="194"/>
      <c r="AB803" s="194"/>
      <c r="AC803" s="194"/>
      <c r="AD803" s="194"/>
      <c r="AE803" s="194"/>
      <c r="AF803" s="194"/>
      <c r="AG803" s="194"/>
      <c r="AH803" s="194"/>
      <c r="AI803" s="194"/>
      <c r="AJ803" s="194"/>
      <c r="AK803" s="194"/>
      <c r="AL803" s="194"/>
      <c r="AM803" s="194"/>
      <c r="AN803" s="194"/>
      <c r="AO803" s="194"/>
      <c r="AP803" s="194"/>
      <c r="AQ803" s="194"/>
      <c r="AR803" s="194"/>
      <c r="AS803" s="46"/>
    </row>
    <row r="804" spans="2:45" s="192" customFormat="1">
      <c r="B804" s="193"/>
      <c r="C804" s="193"/>
      <c r="D804" s="194"/>
      <c r="E804" s="194"/>
      <c r="H804" s="194"/>
      <c r="I804" s="194"/>
      <c r="J804" s="194"/>
      <c r="K804" s="194"/>
      <c r="L804" s="194"/>
      <c r="M804" s="194"/>
      <c r="N804" s="194"/>
      <c r="O804" s="194"/>
      <c r="P804" s="194"/>
      <c r="Q804" s="194"/>
      <c r="R804" s="194"/>
      <c r="S804" s="194"/>
      <c r="T804" s="194"/>
      <c r="U804" s="194"/>
      <c r="V804" s="194"/>
      <c r="W804" s="194"/>
      <c r="X804" s="194"/>
      <c r="Y804" s="194"/>
      <c r="Z804" s="194"/>
      <c r="AA804" s="194"/>
      <c r="AB804" s="194"/>
      <c r="AC804" s="194"/>
      <c r="AD804" s="194"/>
      <c r="AE804" s="194"/>
      <c r="AF804" s="194"/>
      <c r="AG804" s="194"/>
      <c r="AH804" s="194"/>
      <c r="AI804" s="194"/>
      <c r="AJ804" s="194"/>
      <c r="AK804" s="194"/>
      <c r="AL804" s="194"/>
      <c r="AM804" s="194"/>
      <c r="AN804" s="194"/>
      <c r="AO804" s="194"/>
      <c r="AP804" s="194"/>
      <c r="AQ804" s="194"/>
      <c r="AR804" s="194"/>
      <c r="AS804" s="46"/>
    </row>
    <row r="805" spans="2:45" s="192" customFormat="1">
      <c r="B805" s="193"/>
      <c r="C805" s="193"/>
      <c r="D805" s="194"/>
      <c r="E805" s="194"/>
      <c r="H805" s="194"/>
      <c r="I805" s="194"/>
      <c r="J805" s="194"/>
      <c r="K805" s="194"/>
      <c r="L805" s="194"/>
      <c r="M805" s="194"/>
      <c r="N805" s="194"/>
      <c r="O805" s="194"/>
      <c r="P805" s="194"/>
      <c r="Q805" s="194"/>
      <c r="R805" s="194"/>
      <c r="S805" s="194"/>
      <c r="T805" s="194"/>
      <c r="U805" s="194"/>
      <c r="V805" s="194"/>
      <c r="W805" s="194"/>
      <c r="X805" s="194"/>
      <c r="Y805" s="194"/>
      <c r="Z805" s="194"/>
      <c r="AA805" s="194"/>
      <c r="AB805" s="194"/>
      <c r="AC805" s="194"/>
      <c r="AD805" s="194"/>
      <c r="AE805" s="194"/>
      <c r="AF805" s="194"/>
      <c r="AG805" s="194"/>
      <c r="AH805" s="194"/>
      <c r="AI805" s="194"/>
      <c r="AJ805" s="194"/>
      <c r="AK805" s="194"/>
      <c r="AL805" s="194"/>
      <c r="AM805" s="194"/>
      <c r="AN805" s="194"/>
      <c r="AO805" s="194"/>
      <c r="AP805" s="194"/>
      <c r="AQ805" s="194"/>
      <c r="AR805" s="194"/>
      <c r="AS805" s="46"/>
    </row>
    <row r="806" spans="2:45" s="192" customFormat="1">
      <c r="B806" s="193"/>
      <c r="C806" s="193"/>
      <c r="D806" s="194"/>
      <c r="E806" s="194"/>
      <c r="H806" s="194"/>
      <c r="I806" s="194"/>
      <c r="J806" s="194"/>
      <c r="K806" s="194"/>
      <c r="L806" s="194"/>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c r="AJ806" s="194"/>
      <c r="AK806" s="194"/>
      <c r="AL806" s="194"/>
      <c r="AM806" s="194"/>
      <c r="AN806" s="194"/>
      <c r="AO806" s="194"/>
      <c r="AP806" s="194"/>
      <c r="AQ806" s="194"/>
      <c r="AR806" s="194"/>
      <c r="AS806" s="46"/>
    </row>
    <row r="807" spans="2:45" s="192" customFormat="1">
      <c r="B807" s="193"/>
      <c r="C807" s="193"/>
      <c r="D807" s="194"/>
      <c r="E807" s="194"/>
      <c r="H807" s="194"/>
      <c r="I807" s="194"/>
      <c r="J807" s="194"/>
      <c r="K807" s="194"/>
      <c r="L807" s="194"/>
      <c r="M807" s="194"/>
      <c r="N807" s="194"/>
      <c r="O807" s="194"/>
      <c r="P807" s="194"/>
      <c r="Q807" s="194"/>
      <c r="R807" s="194"/>
      <c r="S807" s="194"/>
      <c r="T807" s="194"/>
      <c r="U807" s="194"/>
      <c r="V807" s="194"/>
      <c r="W807" s="194"/>
      <c r="X807" s="194"/>
      <c r="Y807" s="194"/>
      <c r="Z807" s="194"/>
      <c r="AA807" s="194"/>
      <c r="AB807" s="194"/>
      <c r="AC807" s="194"/>
      <c r="AD807" s="194"/>
      <c r="AE807" s="194"/>
      <c r="AF807" s="194"/>
      <c r="AG807" s="194"/>
      <c r="AH807" s="194"/>
      <c r="AI807" s="194"/>
      <c r="AJ807" s="194"/>
      <c r="AK807" s="194"/>
      <c r="AL807" s="194"/>
      <c r="AM807" s="194"/>
      <c r="AN807" s="194"/>
      <c r="AO807" s="194"/>
      <c r="AP807" s="194"/>
      <c r="AQ807" s="194"/>
      <c r="AR807" s="194"/>
      <c r="AS807" s="46"/>
    </row>
    <row r="808" spans="2:45" s="192" customFormat="1">
      <c r="B808" s="193"/>
      <c r="C808" s="193"/>
      <c r="D808" s="194"/>
      <c r="E808" s="194"/>
      <c r="H808" s="194"/>
      <c r="I808" s="194"/>
      <c r="J808" s="194"/>
      <c r="K808" s="194"/>
      <c r="L808" s="194"/>
      <c r="M808" s="194"/>
      <c r="N808" s="194"/>
      <c r="O808" s="194"/>
      <c r="P808" s="194"/>
      <c r="Q808" s="194"/>
      <c r="R808" s="194"/>
      <c r="S808" s="194"/>
      <c r="T808" s="194"/>
      <c r="U808" s="194"/>
      <c r="V808" s="194"/>
      <c r="W808" s="194"/>
      <c r="X808" s="194"/>
      <c r="Y808" s="194"/>
      <c r="Z808" s="194"/>
      <c r="AA808" s="194"/>
      <c r="AB808" s="194"/>
      <c r="AC808" s="194"/>
      <c r="AD808" s="194"/>
      <c r="AE808" s="194"/>
      <c r="AF808" s="194"/>
      <c r="AG808" s="194"/>
      <c r="AH808" s="194"/>
      <c r="AI808" s="194"/>
      <c r="AJ808" s="194"/>
      <c r="AK808" s="194"/>
      <c r="AL808" s="194"/>
      <c r="AM808" s="194"/>
      <c r="AN808" s="194"/>
      <c r="AO808" s="194"/>
      <c r="AP808" s="194"/>
      <c r="AQ808" s="194"/>
      <c r="AR808" s="194"/>
      <c r="AS808" s="46"/>
    </row>
    <row r="809" spans="2:45" s="192" customFormat="1">
      <c r="B809" s="193"/>
      <c r="C809" s="193"/>
      <c r="D809" s="194"/>
      <c r="E809" s="194"/>
      <c r="H809" s="194"/>
      <c r="I809" s="194"/>
      <c r="J809" s="194"/>
      <c r="K809" s="194"/>
      <c r="L809" s="194"/>
      <c r="M809" s="194"/>
      <c r="N809" s="194"/>
      <c r="O809" s="194"/>
      <c r="P809" s="194"/>
      <c r="Q809" s="194"/>
      <c r="R809" s="194"/>
      <c r="S809" s="194"/>
      <c r="T809" s="194"/>
      <c r="U809" s="194"/>
      <c r="V809" s="194"/>
      <c r="W809" s="194"/>
      <c r="X809" s="194"/>
      <c r="Y809" s="194"/>
      <c r="Z809" s="194"/>
      <c r="AA809" s="194"/>
      <c r="AB809" s="194"/>
      <c r="AC809" s="194"/>
      <c r="AD809" s="194"/>
      <c r="AE809" s="194"/>
      <c r="AF809" s="194"/>
      <c r="AG809" s="194"/>
      <c r="AH809" s="194"/>
      <c r="AI809" s="194"/>
      <c r="AJ809" s="194"/>
      <c r="AK809" s="194"/>
      <c r="AL809" s="194"/>
      <c r="AM809" s="194"/>
      <c r="AN809" s="194"/>
      <c r="AO809" s="194"/>
      <c r="AP809" s="194"/>
      <c r="AQ809" s="194"/>
      <c r="AR809" s="194"/>
      <c r="AS809" s="46"/>
    </row>
    <row r="810" spans="2:45" s="192" customFormat="1">
      <c r="B810" s="193"/>
      <c r="C810" s="193"/>
      <c r="D810" s="194"/>
      <c r="E810" s="194"/>
      <c r="H810" s="194"/>
      <c r="I810" s="194"/>
      <c r="J810" s="194"/>
      <c r="K810" s="194"/>
      <c r="L810" s="194"/>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c r="AQ810" s="194"/>
      <c r="AR810" s="194"/>
      <c r="AS810" s="46"/>
    </row>
    <row r="811" spans="2:45" s="192" customFormat="1">
      <c r="B811" s="193"/>
      <c r="C811" s="193"/>
      <c r="D811" s="194"/>
      <c r="E811" s="194"/>
      <c r="H811" s="194"/>
      <c r="I811" s="194"/>
      <c r="J811" s="194"/>
      <c r="K811" s="194"/>
      <c r="L811" s="194"/>
      <c r="M811" s="194"/>
      <c r="N811" s="194"/>
      <c r="O811" s="194"/>
      <c r="P811" s="194"/>
      <c r="Q811" s="194"/>
      <c r="R811" s="194"/>
      <c r="S811" s="194"/>
      <c r="T811" s="194"/>
      <c r="U811" s="194"/>
      <c r="V811" s="194"/>
      <c r="W811" s="194"/>
      <c r="X811" s="194"/>
      <c r="Y811" s="194"/>
      <c r="Z811" s="194"/>
      <c r="AA811" s="194"/>
      <c r="AB811" s="194"/>
      <c r="AC811" s="194"/>
      <c r="AD811" s="194"/>
      <c r="AE811" s="194"/>
      <c r="AF811" s="194"/>
      <c r="AG811" s="194"/>
      <c r="AH811" s="194"/>
      <c r="AI811" s="194"/>
      <c r="AJ811" s="194"/>
      <c r="AK811" s="194"/>
      <c r="AL811" s="194"/>
      <c r="AM811" s="194"/>
      <c r="AN811" s="194"/>
      <c r="AO811" s="194"/>
      <c r="AP811" s="194"/>
      <c r="AQ811" s="194"/>
      <c r="AR811" s="194"/>
      <c r="AS811" s="46"/>
    </row>
    <row r="812" spans="2:45" s="192" customFormat="1">
      <c r="B812" s="193"/>
      <c r="C812" s="193"/>
      <c r="D812" s="194"/>
      <c r="E812" s="194"/>
      <c r="H812" s="194"/>
      <c r="I812" s="194"/>
      <c r="J812" s="194"/>
      <c r="K812" s="194"/>
      <c r="L812" s="194"/>
      <c r="M812" s="194"/>
      <c r="N812" s="194"/>
      <c r="O812" s="194"/>
      <c r="P812" s="194"/>
      <c r="Q812" s="194"/>
      <c r="R812" s="194"/>
      <c r="S812" s="194"/>
      <c r="T812" s="194"/>
      <c r="U812" s="194"/>
      <c r="V812" s="194"/>
      <c r="W812" s="194"/>
      <c r="X812" s="194"/>
      <c r="Y812" s="194"/>
      <c r="Z812" s="194"/>
      <c r="AA812" s="194"/>
      <c r="AB812" s="194"/>
      <c r="AC812" s="194"/>
      <c r="AD812" s="194"/>
      <c r="AE812" s="194"/>
      <c r="AF812" s="194"/>
      <c r="AG812" s="194"/>
      <c r="AH812" s="194"/>
      <c r="AI812" s="194"/>
      <c r="AJ812" s="194"/>
      <c r="AK812" s="194"/>
      <c r="AL812" s="194"/>
      <c r="AM812" s="194"/>
      <c r="AN812" s="194"/>
      <c r="AO812" s="194"/>
      <c r="AP812" s="194"/>
      <c r="AQ812" s="194"/>
      <c r="AR812" s="194"/>
      <c r="AS812" s="46"/>
    </row>
    <row r="813" spans="2:45" s="192" customFormat="1">
      <c r="B813" s="193"/>
      <c r="C813" s="193"/>
      <c r="D813" s="194"/>
      <c r="E813" s="194"/>
      <c r="H813" s="194"/>
      <c r="I813" s="194"/>
      <c r="J813" s="194"/>
      <c r="K813" s="194"/>
      <c r="L813" s="194"/>
      <c r="M813" s="194"/>
      <c r="N813" s="194"/>
      <c r="O813" s="194"/>
      <c r="P813" s="194"/>
      <c r="Q813" s="194"/>
      <c r="R813" s="194"/>
      <c r="S813" s="194"/>
      <c r="T813" s="194"/>
      <c r="U813" s="194"/>
      <c r="V813" s="194"/>
      <c r="W813" s="194"/>
      <c r="X813" s="194"/>
      <c r="Y813" s="194"/>
      <c r="Z813" s="194"/>
      <c r="AA813" s="194"/>
      <c r="AB813" s="194"/>
      <c r="AC813" s="194"/>
      <c r="AD813" s="194"/>
      <c r="AE813" s="194"/>
      <c r="AF813" s="194"/>
      <c r="AG813" s="194"/>
      <c r="AH813" s="194"/>
      <c r="AI813" s="194"/>
      <c r="AJ813" s="194"/>
      <c r="AK813" s="194"/>
      <c r="AL813" s="194"/>
      <c r="AM813" s="194"/>
      <c r="AN813" s="194"/>
      <c r="AO813" s="194"/>
      <c r="AP813" s="194"/>
      <c r="AQ813" s="194"/>
      <c r="AR813" s="194"/>
      <c r="AS813" s="46"/>
    </row>
    <row r="814" spans="2:45" s="192" customFormat="1">
      <c r="B814" s="193"/>
      <c r="C814" s="193"/>
      <c r="D814" s="194"/>
      <c r="E814" s="194"/>
      <c r="H814" s="194"/>
      <c r="I814" s="194"/>
      <c r="J814" s="194"/>
      <c r="K814" s="194"/>
      <c r="L814" s="194"/>
      <c r="M814" s="194"/>
      <c r="N814" s="194"/>
      <c r="O814" s="194"/>
      <c r="P814" s="194"/>
      <c r="Q814" s="194"/>
      <c r="R814" s="194"/>
      <c r="S814" s="194"/>
      <c r="T814" s="194"/>
      <c r="U814" s="194"/>
      <c r="V814" s="194"/>
      <c r="W814" s="194"/>
      <c r="X814" s="194"/>
      <c r="Y814" s="194"/>
      <c r="Z814" s="194"/>
      <c r="AA814" s="194"/>
      <c r="AB814" s="194"/>
      <c r="AC814" s="194"/>
      <c r="AD814" s="194"/>
      <c r="AE814" s="194"/>
      <c r="AF814" s="194"/>
      <c r="AG814" s="194"/>
      <c r="AH814" s="194"/>
      <c r="AI814" s="194"/>
      <c r="AJ814" s="194"/>
      <c r="AK814" s="194"/>
      <c r="AL814" s="194"/>
      <c r="AM814" s="194"/>
      <c r="AN814" s="194"/>
      <c r="AO814" s="194"/>
      <c r="AP814" s="194"/>
      <c r="AQ814" s="194"/>
      <c r="AR814" s="194"/>
      <c r="AS814" s="46"/>
    </row>
    <row r="815" spans="2:45" s="192" customFormat="1">
      <c r="B815" s="193"/>
      <c r="C815" s="193"/>
      <c r="D815" s="194"/>
      <c r="E815" s="194"/>
      <c r="H815" s="194"/>
      <c r="I815" s="194"/>
      <c r="J815" s="194"/>
      <c r="K815" s="194"/>
      <c r="L815" s="194"/>
      <c r="M815" s="194"/>
      <c r="N815" s="194"/>
      <c r="O815" s="194"/>
      <c r="P815" s="194"/>
      <c r="Q815" s="194"/>
      <c r="R815" s="194"/>
      <c r="S815" s="194"/>
      <c r="T815" s="194"/>
      <c r="U815" s="194"/>
      <c r="V815" s="194"/>
      <c r="W815" s="194"/>
      <c r="X815" s="194"/>
      <c r="Y815" s="194"/>
      <c r="Z815" s="194"/>
      <c r="AA815" s="194"/>
      <c r="AB815" s="194"/>
      <c r="AC815" s="194"/>
      <c r="AD815" s="194"/>
      <c r="AE815" s="194"/>
      <c r="AF815" s="194"/>
      <c r="AG815" s="194"/>
      <c r="AH815" s="194"/>
      <c r="AI815" s="194"/>
      <c r="AJ815" s="194"/>
      <c r="AK815" s="194"/>
      <c r="AL815" s="194"/>
      <c r="AM815" s="194"/>
      <c r="AN815" s="194"/>
      <c r="AO815" s="194"/>
      <c r="AP815" s="194"/>
      <c r="AQ815" s="194"/>
      <c r="AR815" s="194"/>
      <c r="AS815" s="46"/>
    </row>
    <row r="816" spans="2:45" s="192" customFormat="1">
      <c r="B816" s="193"/>
      <c r="C816" s="193"/>
      <c r="D816" s="194"/>
      <c r="E816" s="194"/>
      <c r="H816" s="194"/>
      <c r="I816" s="194"/>
      <c r="J816" s="194"/>
      <c r="K816" s="194"/>
      <c r="L816" s="194"/>
      <c r="M816" s="194"/>
      <c r="N816" s="194"/>
      <c r="O816" s="194"/>
      <c r="P816" s="194"/>
      <c r="Q816" s="194"/>
      <c r="R816" s="194"/>
      <c r="S816" s="194"/>
      <c r="T816" s="194"/>
      <c r="U816" s="194"/>
      <c r="V816" s="194"/>
      <c r="W816" s="194"/>
      <c r="X816" s="194"/>
      <c r="Y816" s="194"/>
      <c r="Z816" s="194"/>
      <c r="AA816" s="194"/>
      <c r="AB816" s="194"/>
      <c r="AC816" s="194"/>
      <c r="AD816" s="194"/>
      <c r="AE816" s="194"/>
      <c r="AF816" s="194"/>
      <c r="AG816" s="194"/>
      <c r="AH816" s="194"/>
      <c r="AI816" s="194"/>
      <c r="AJ816" s="194"/>
      <c r="AK816" s="194"/>
      <c r="AL816" s="194"/>
      <c r="AM816" s="194"/>
      <c r="AN816" s="194"/>
      <c r="AO816" s="194"/>
      <c r="AP816" s="194"/>
      <c r="AQ816" s="194"/>
      <c r="AR816" s="194"/>
      <c r="AS816" s="46"/>
    </row>
    <row r="817" spans="2:45" s="192" customFormat="1">
      <c r="B817" s="193"/>
      <c r="C817" s="193"/>
      <c r="D817" s="194"/>
      <c r="E817" s="194"/>
      <c r="H817" s="194"/>
      <c r="I817" s="194"/>
      <c r="J817" s="194"/>
      <c r="K817" s="194"/>
      <c r="L817" s="194"/>
      <c r="M817" s="19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c r="AJ817" s="194"/>
      <c r="AK817" s="194"/>
      <c r="AL817" s="194"/>
      <c r="AM817" s="194"/>
      <c r="AN817" s="194"/>
      <c r="AO817" s="194"/>
      <c r="AP817" s="194"/>
      <c r="AQ817" s="194"/>
      <c r="AR817" s="194"/>
      <c r="AS817" s="46"/>
    </row>
    <row r="818" spans="2:45" s="192" customFormat="1">
      <c r="B818" s="193"/>
      <c r="C818" s="193"/>
      <c r="D818" s="194"/>
      <c r="E818" s="194"/>
      <c r="H818" s="194"/>
      <c r="I818" s="194"/>
      <c r="J818" s="194"/>
      <c r="K818" s="194"/>
      <c r="L818" s="194"/>
      <c r="M818" s="19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c r="AJ818" s="194"/>
      <c r="AK818" s="194"/>
      <c r="AL818" s="194"/>
      <c r="AM818" s="194"/>
      <c r="AN818" s="194"/>
      <c r="AO818" s="194"/>
      <c r="AP818" s="194"/>
      <c r="AQ818" s="194"/>
      <c r="AR818" s="194"/>
      <c r="AS818" s="46"/>
    </row>
    <row r="819" spans="2:45" s="192" customFormat="1">
      <c r="B819" s="193"/>
      <c r="C819" s="193"/>
      <c r="D819" s="194"/>
      <c r="E819" s="194"/>
      <c r="H819" s="194"/>
      <c r="I819" s="194"/>
      <c r="J819" s="194"/>
      <c r="K819" s="194"/>
      <c r="L819" s="194"/>
      <c r="M819" s="19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c r="AJ819" s="194"/>
      <c r="AK819" s="194"/>
      <c r="AL819" s="194"/>
      <c r="AM819" s="194"/>
      <c r="AN819" s="194"/>
      <c r="AO819" s="194"/>
      <c r="AP819" s="194"/>
      <c r="AQ819" s="194"/>
      <c r="AR819" s="194"/>
      <c r="AS819" s="46"/>
    </row>
    <row r="820" spans="2:45" s="192" customFormat="1">
      <c r="B820" s="193"/>
      <c r="C820" s="193"/>
      <c r="D820" s="194"/>
      <c r="E820" s="194"/>
      <c r="H820" s="194"/>
      <c r="I820" s="194"/>
      <c r="J820" s="194"/>
      <c r="K820" s="194"/>
      <c r="L820" s="194"/>
      <c r="M820" s="194"/>
      <c r="N820" s="194"/>
      <c r="O820" s="194"/>
      <c r="P820" s="194"/>
      <c r="Q820" s="194"/>
      <c r="R820" s="194"/>
      <c r="S820" s="194"/>
      <c r="T820" s="194"/>
      <c r="U820" s="194"/>
      <c r="V820" s="194"/>
      <c r="W820" s="194"/>
      <c r="X820" s="194"/>
      <c r="Y820" s="194"/>
      <c r="Z820" s="194"/>
      <c r="AA820" s="194"/>
      <c r="AB820" s="194"/>
      <c r="AC820" s="194"/>
      <c r="AD820" s="194"/>
      <c r="AE820" s="194"/>
      <c r="AF820" s="194"/>
      <c r="AG820" s="194"/>
      <c r="AH820" s="194"/>
      <c r="AI820" s="194"/>
      <c r="AJ820" s="194"/>
      <c r="AK820" s="194"/>
      <c r="AL820" s="194"/>
      <c r="AM820" s="194"/>
      <c r="AN820" s="194"/>
      <c r="AO820" s="194"/>
      <c r="AP820" s="194"/>
      <c r="AQ820" s="194"/>
      <c r="AR820" s="194"/>
      <c r="AS820" s="46"/>
    </row>
    <row r="821" spans="2:45" s="192" customFormat="1">
      <c r="B821" s="193"/>
      <c r="C821" s="193"/>
      <c r="D821" s="194"/>
      <c r="E821" s="194"/>
      <c r="H821" s="194"/>
      <c r="I821" s="194"/>
      <c r="J821" s="194"/>
      <c r="K821" s="194"/>
      <c r="L821" s="194"/>
      <c r="M821" s="194"/>
      <c r="N821" s="194"/>
      <c r="O821" s="194"/>
      <c r="P821" s="194"/>
      <c r="Q821" s="194"/>
      <c r="R821" s="194"/>
      <c r="S821" s="194"/>
      <c r="T821" s="194"/>
      <c r="U821" s="194"/>
      <c r="V821" s="194"/>
      <c r="W821" s="194"/>
      <c r="X821" s="194"/>
      <c r="Y821" s="194"/>
      <c r="Z821" s="194"/>
      <c r="AA821" s="194"/>
      <c r="AB821" s="194"/>
      <c r="AC821" s="194"/>
      <c r="AD821" s="194"/>
      <c r="AE821" s="194"/>
      <c r="AF821" s="194"/>
      <c r="AG821" s="194"/>
      <c r="AH821" s="194"/>
      <c r="AI821" s="194"/>
      <c r="AJ821" s="194"/>
      <c r="AK821" s="194"/>
      <c r="AL821" s="194"/>
      <c r="AM821" s="194"/>
      <c r="AN821" s="194"/>
      <c r="AO821" s="194"/>
      <c r="AP821" s="194"/>
      <c r="AQ821" s="194"/>
      <c r="AR821" s="194"/>
      <c r="AS821" s="46"/>
    </row>
    <row r="822" spans="2:45" s="192" customFormat="1">
      <c r="B822" s="193"/>
      <c r="C822" s="193"/>
      <c r="D822" s="194"/>
      <c r="E822" s="194"/>
      <c r="H822" s="194"/>
      <c r="I822" s="194"/>
      <c r="J822" s="194"/>
      <c r="K822" s="194"/>
      <c r="L822" s="194"/>
      <c r="M822" s="194"/>
      <c r="N822" s="194"/>
      <c r="O822" s="194"/>
      <c r="P822" s="194"/>
      <c r="Q822" s="194"/>
      <c r="R822" s="194"/>
      <c r="S822" s="194"/>
      <c r="T822" s="194"/>
      <c r="U822" s="194"/>
      <c r="V822" s="194"/>
      <c r="W822" s="194"/>
      <c r="X822" s="194"/>
      <c r="Y822" s="194"/>
      <c r="Z822" s="194"/>
      <c r="AA822" s="194"/>
      <c r="AB822" s="194"/>
      <c r="AC822" s="194"/>
      <c r="AD822" s="194"/>
      <c r="AE822" s="194"/>
      <c r="AF822" s="194"/>
      <c r="AG822" s="194"/>
      <c r="AH822" s="194"/>
      <c r="AI822" s="194"/>
      <c r="AJ822" s="194"/>
      <c r="AK822" s="194"/>
      <c r="AL822" s="194"/>
      <c r="AM822" s="194"/>
      <c r="AN822" s="194"/>
      <c r="AO822" s="194"/>
      <c r="AP822" s="194"/>
      <c r="AQ822" s="194"/>
      <c r="AR822" s="194"/>
      <c r="AS822" s="46"/>
    </row>
    <row r="823" spans="2:45" s="192" customFormat="1">
      <c r="B823" s="193"/>
      <c r="C823" s="193"/>
      <c r="D823" s="194"/>
      <c r="E823" s="194"/>
      <c r="H823" s="194"/>
      <c r="I823" s="194"/>
      <c r="J823" s="194"/>
      <c r="K823" s="194"/>
      <c r="L823" s="194"/>
      <c r="M823" s="194"/>
      <c r="N823" s="194"/>
      <c r="O823" s="194"/>
      <c r="P823" s="194"/>
      <c r="Q823" s="194"/>
      <c r="R823" s="194"/>
      <c r="S823" s="194"/>
      <c r="T823" s="194"/>
      <c r="U823" s="194"/>
      <c r="V823" s="194"/>
      <c r="W823" s="194"/>
      <c r="X823" s="194"/>
      <c r="Y823" s="194"/>
      <c r="Z823" s="194"/>
      <c r="AA823" s="194"/>
      <c r="AB823" s="194"/>
      <c r="AC823" s="194"/>
      <c r="AD823" s="194"/>
      <c r="AE823" s="194"/>
      <c r="AF823" s="194"/>
      <c r="AG823" s="194"/>
      <c r="AH823" s="194"/>
      <c r="AI823" s="194"/>
      <c r="AJ823" s="194"/>
      <c r="AK823" s="194"/>
      <c r="AL823" s="194"/>
      <c r="AM823" s="194"/>
      <c r="AN823" s="194"/>
      <c r="AO823" s="194"/>
      <c r="AP823" s="194"/>
      <c r="AQ823" s="194"/>
      <c r="AR823" s="194"/>
      <c r="AS823" s="46"/>
    </row>
    <row r="824" spans="2:45" s="192" customFormat="1">
      <c r="B824" s="193"/>
      <c r="C824" s="193"/>
      <c r="D824" s="194"/>
      <c r="E824" s="194"/>
      <c r="H824" s="194"/>
      <c r="I824" s="194"/>
      <c r="J824" s="194"/>
      <c r="K824" s="194"/>
      <c r="L824" s="194"/>
      <c r="M824" s="194"/>
      <c r="N824" s="194"/>
      <c r="O824" s="194"/>
      <c r="P824" s="194"/>
      <c r="Q824" s="194"/>
      <c r="R824" s="194"/>
      <c r="S824" s="194"/>
      <c r="T824" s="194"/>
      <c r="U824" s="194"/>
      <c r="V824" s="194"/>
      <c r="W824" s="194"/>
      <c r="X824" s="194"/>
      <c r="Y824" s="194"/>
      <c r="Z824" s="194"/>
      <c r="AA824" s="194"/>
      <c r="AB824" s="194"/>
      <c r="AC824" s="194"/>
      <c r="AD824" s="194"/>
      <c r="AE824" s="194"/>
      <c r="AF824" s="194"/>
      <c r="AG824" s="194"/>
      <c r="AH824" s="194"/>
      <c r="AI824" s="194"/>
      <c r="AJ824" s="194"/>
      <c r="AK824" s="194"/>
      <c r="AL824" s="194"/>
      <c r="AM824" s="194"/>
      <c r="AN824" s="194"/>
      <c r="AO824" s="194"/>
      <c r="AP824" s="194"/>
      <c r="AQ824" s="194"/>
      <c r="AR824" s="194"/>
      <c r="AS824" s="46"/>
    </row>
    <row r="825" spans="2:45" s="192" customFormat="1">
      <c r="B825" s="193"/>
      <c r="C825" s="193"/>
      <c r="D825" s="194"/>
      <c r="E825" s="194"/>
      <c r="H825" s="194"/>
      <c r="I825" s="194"/>
      <c r="J825" s="194"/>
      <c r="K825" s="194"/>
      <c r="L825" s="194"/>
      <c r="M825" s="194"/>
      <c r="N825" s="194"/>
      <c r="O825" s="194"/>
      <c r="P825" s="194"/>
      <c r="Q825" s="194"/>
      <c r="R825" s="194"/>
      <c r="S825" s="194"/>
      <c r="T825" s="194"/>
      <c r="U825" s="194"/>
      <c r="V825" s="194"/>
      <c r="W825" s="194"/>
      <c r="X825" s="194"/>
      <c r="Y825" s="194"/>
      <c r="Z825" s="194"/>
      <c r="AA825" s="194"/>
      <c r="AB825" s="194"/>
      <c r="AC825" s="194"/>
      <c r="AD825" s="194"/>
      <c r="AE825" s="194"/>
      <c r="AF825" s="194"/>
      <c r="AG825" s="194"/>
      <c r="AH825" s="194"/>
      <c r="AI825" s="194"/>
      <c r="AJ825" s="194"/>
      <c r="AK825" s="194"/>
      <c r="AL825" s="194"/>
      <c r="AM825" s="194"/>
      <c r="AN825" s="194"/>
      <c r="AO825" s="194"/>
      <c r="AP825" s="194"/>
      <c r="AQ825" s="194"/>
      <c r="AR825" s="194"/>
      <c r="AS825" s="46"/>
    </row>
    <row r="826" spans="2:45" s="192" customFormat="1">
      <c r="B826" s="193"/>
      <c r="C826" s="193"/>
      <c r="D826" s="194"/>
      <c r="E826" s="194"/>
      <c r="H826" s="194"/>
      <c r="I826" s="194"/>
      <c r="J826" s="194"/>
      <c r="K826" s="194"/>
      <c r="L826" s="194"/>
      <c r="M826" s="194"/>
      <c r="N826" s="194"/>
      <c r="O826" s="194"/>
      <c r="P826" s="194"/>
      <c r="Q826" s="194"/>
      <c r="R826" s="194"/>
      <c r="S826" s="194"/>
      <c r="T826" s="194"/>
      <c r="U826" s="194"/>
      <c r="V826" s="194"/>
      <c r="W826" s="194"/>
      <c r="X826" s="194"/>
      <c r="Y826" s="194"/>
      <c r="Z826" s="194"/>
      <c r="AA826" s="194"/>
      <c r="AB826" s="194"/>
      <c r="AC826" s="194"/>
      <c r="AD826" s="194"/>
      <c r="AE826" s="194"/>
      <c r="AF826" s="194"/>
      <c r="AG826" s="194"/>
      <c r="AH826" s="194"/>
      <c r="AI826" s="194"/>
      <c r="AJ826" s="194"/>
      <c r="AK826" s="194"/>
      <c r="AL826" s="194"/>
      <c r="AM826" s="194"/>
      <c r="AN826" s="194"/>
      <c r="AO826" s="194"/>
      <c r="AP826" s="194"/>
      <c r="AQ826" s="194"/>
      <c r="AR826" s="194"/>
      <c r="AS826" s="46"/>
    </row>
    <row r="827" spans="2:45" s="192" customFormat="1">
      <c r="B827" s="193"/>
      <c r="C827" s="193"/>
      <c r="D827" s="194"/>
      <c r="E827" s="194"/>
      <c r="H827" s="194"/>
      <c r="I827" s="194"/>
      <c r="J827" s="194"/>
      <c r="K827" s="194"/>
      <c r="L827" s="194"/>
      <c r="M827" s="194"/>
      <c r="N827" s="194"/>
      <c r="O827" s="194"/>
      <c r="P827" s="194"/>
      <c r="Q827" s="194"/>
      <c r="R827" s="194"/>
      <c r="S827" s="194"/>
      <c r="T827" s="194"/>
      <c r="U827" s="194"/>
      <c r="V827" s="194"/>
      <c r="W827" s="194"/>
      <c r="X827" s="194"/>
      <c r="Y827" s="194"/>
      <c r="Z827" s="194"/>
      <c r="AA827" s="194"/>
      <c r="AB827" s="194"/>
      <c r="AC827" s="194"/>
      <c r="AD827" s="194"/>
      <c r="AE827" s="194"/>
      <c r="AF827" s="194"/>
      <c r="AG827" s="194"/>
      <c r="AH827" s="194"/>
      <c r="AI827" s="194"/>
      <c r="AJ827" s="194"/>
      <c r="AK827" s="194"/>
      <c r="AL827" s="194"/>
      <c r="AM827" s="194"/>
      <c r="AN827" s="194"/>
      <c r="AO827" s="194"/>
      <c r="AP827" s="194"/>
      <c r="AQ827" s="194"/>
      <c r="AR827" s="194"/>
      <c r="AS827" s="46"/>
    </row>
    <row r="828" spans="2:45" s="192" customFormat="1">
      <c r="B828" s="193"/>
      <c r="C828" s="193"/>
      <c r="D828" s="194"/>
      <c r="E828" s="194"/>
      <c r="H828" s="194"/>
      <c r="I828" s="194"/>
      <c r="J828" s="194"/>
      <c r="K828" s="194"/>
      <c r="L828" s="194"/>
      <c r="M828" s="194"/>
      <c r="N828" s="194"/>
      <c r="O828" s="194"/>
      <c r="P828" s="194"/>
      <c r="Q828" s="194"/>
      <c r="R828" s="194"/>
      <c r="S828" s="194"/>
      <c r="T828" s="194"/>
      <c r="U828" s="194"/>
      <c r="V828" s="194"/>
      <c r="W828" s="194"/>
      <c r="X828" s="194"/>
      <c r="Y828" s="194"/>
      <c r="Z828" s="194"/>
      <c r="AA828" s="194"/>
      <c r="AB828" s="194"/>
      <c r="AC828" s="194"/>
      <c r="AD828" s="194"/>
      <c r="AE828" s="194"/>
      <c r="AF828" s="194"/>
      <c r="AG828" s="194"/>
      <c r="AH828" s="194"/>
      <c r="AI828" s="194"/>
      <c r="AJ828" s="194"/>
      <c r="AK828" s="194"/>
      <c r="AL828" s="194"/>
      <c r="AM828" s="194"/>
      <c r="AN828" s="194"/>
      <c r="AO828" s="194"/>
      <c r="AP828" s="194"/>
      <c r="AQ828" s="194"/>
      <c r="AR828" s="194"/>
      <c r="AS828" s="46"/>
    </row>
    <row r="829" spans="2:45" s="192" customFormat="1">
      <c r="B829" s="193"/>
      <c r="C829" s="193"/>
      <c r="D829" s="194"/>
      <c r="E829" s="194"/>
      <c r="H829" s="194"/>
      <c r="I829" s="194"/>
      <c r="J829" s="194"/>
      <c r="K829" s="194"/>
      <c r="L829" s="194"/>
      <c r="M829" s="194"/>
      <c r="N829" s="194"/>
      <c r="O829" s="194"/>
      <c r="P829" s="194"/>
      <c r="Q829" s="194"/>
      <c r="R829" s="194"/>
      <c r="S829" s="194"/>
      <c r="T829" s="194"/>
      <c r="U829" s="194"/>
      <c r="V829" s="194"/>
      <c r="W829" s="194"/>
      <c r="X829" s="194"/>
      <c r="Y829" s="194"/>
      <c r="Z829" s="194"/>
      <c r="AA829" s="194"/>
      <c r="AB829" s="194"/>
      <c r="AC829" s="194"/>
      <c r="AD829" s="194"/>
      <c r="AE829" s="194"/>
      <c r="AF829" s="194"/>
      <c r="AG829" s="194"/>
      <c r="AH829" s="194"/>
      <c r="AI829" s="194"/>
      <c r="AJ829" s="194"/>
      <c r="AK829" s="194"/>
      <c r="AL829" s="194"/>
      <c r="AM829" s="194"/>
      <c r="AN829" s="194"/>
      <c r="AO829" s="194"/>
      <c r="AP829" s="194"/>
      <c r="AQ829" s="194"/>
      <c r="AR829" s="194"/>
      <c r="AS829" s="46"/>
    </row>
    <row r="830" spans="2:45" s="192" customFormat="1">
      <c r="B830" s="193"/>
      <c r="C830" s="193"/>
      <c r="D830" s="194"/>
      <c r="E830" s="194"/>
      <c r="H830" s="194"/>
      <c r="I830" s="194"/>
      <c r="J830" s="194"/>
      <c r="K830" s="194"/>
      <c r="L830" s="194"/>
      <c r="M830" s="194"/>
      <c r="N830" s="194"/>
      <c r="O830" s="194"/>
      <c r="P830" s="194"/>
      <c r="Q830" s="194"/>
      <c r="R830" s="194"/>
      <c r="S830" s="194"/>
      <c r="T830" s="194"/>
      <c r="U830" s="194"/>
      <c r="V830" s="194"/>
      <c r="W830" s="194"/>
      <c r="X830" s="194"/>
      <c r="Y830" s="194"/>
      <c r="Z830" s="194"/>
      <c r="AA830" s="194"/>
      <c r="AB830" s="194"/>
      <c r="AC830" s="194"/>
      <c r="AD830" s="194"/>
      <c r="AE830" s="194"/>
      <c r="AF830" s="194"/>
      <c r="AG830" s="194"/>
      <c r="AH830" s="194"/>
      <c r="AI830" s="194"/>
      <c r="AJ830" s="194"/>
      <c r="AK830" s="194"/>
      <c r="AL830" s="194"/>
      <c r="AM830" s="194"/>
      <c r="AN830" s="194"/>
      <c r="AO830" s="194"/>
      <c r="AP830" s="194"/>
      <c r="AQ830" s="194"/>
      <c r="AR830" s="194"/>
      <c r="AS830" s="46"/>
    </row>
    <row r="831" spans="2:45" s="192" customFormat="1">
      <c r="B831" s="193"/>
      <c r="C831" s="193"/>
      <c r="D831" s="194"/>
      <c r="E831" s="194"/>
      <c r="H831" s="194"/>
      <c r="I831" s="194"/>
      <c r="J831" s="194"/>
      <c r="K831" s="194"/>
      <c r="L831" s="194"/>
      <c r="M831" s="194"/>
      <c r="N831" s="194"/>
      <c r="O831" s="194"/>
      <c r="P831" s="194"/>
      <c r="Q831" s="194"/>
      <c r="R831" s="194"/>
      <c r="S831" s="194"/>
      <c r="T831" s="194"/>
      <c r="U831" s="194"/>
      <c r="V831" s="194"/>
      <c r="W831" s="194"/>
      <c r="X831" s="194"/>
      <c r="Y831" s="194"/>
      <c r="Z831" s="194"/>
      <c r="AA831" s="194"/>
      <c r="AB831" s="194"/>
      <c r="AC831" s="194"/>
      <c r="AD831" s="194"/>
      <c r="AE831" s="194"/>
      <c r="AF831" s="194"/>
      <c r="AG831" s="194"/>
      <c r="AH831" s="194"/>
      <c r="AI831" s="194"/>
      <c r="AJ831" s="194"/>
      <c r="AK831" s="194"/>
      <c r="AL831" s="194"/>
      <c r="AM831" s="194"/>
      <c r="AN831" s="194"/>
      <c r="AO831" s="194"/>
      <c r="AP831" s="194"/>
      <c r="AQ831" s="194"/>
      <c r="AR831" s="194"/>
      <c r="AS831" s="46"/>
    </row>
    <row r="832" spans="2:45" s="192" customFormat="1">
      <c r="B832" s="193"/>
      <c r="C832" s="193"/>
      <c r="D832" s="194"/>
      <c r="E832" s="194"/>
      <c r="H832" s="194"/>
      <c r="I832" s="194"/>
      <c r="J832" s="194"/>
      <c r="K832" s="194"/>
      <c r="L832" s="194"/>
      <c r="M832" s="194"/>
      <c r="N832" s="194"/>
      <c r="O832" s="194"/>
      <c r="P832" s="194"/>
      <c r="Q832" s="194"/>
      <c r="R832" s="194"/>
      <c r="S832" s="194"/>
      <c r="T832" s="194"/>
      <c r="U832" s="194"/>
      <c r="V832" s="194"/>
      <c r="W832" s="194"/>
      <c r="X832" s="194"/>
      <c r="Y832" s="194"/>
      <c r="Z832" s="194"/>
      <c r="AA832" s="194"/>
      <c r="AB832" s="194"/>
      <c r="AC832" s="194"/>
      <c r="AD832" s="194"/>
      <c r="AE832" s="194"/>
      <c r="AF832" s="194"/>
      <c r="AG832" s="194"/>
      <c r="AH832" s="194"/>
      <c r="AI832" s="194"/>
      <c r="AJ832" s="194"/>
      <c r="AK832" s="194"/>
      <c r="AL832" s="194"/>
      <c r="AM832" s="194"/>
      <c r="AN832" s="194"/>
      <c r="AO832" s="194"/>
      <c r="AP832" s="194"/>
      <c r="AQ832" s="194"/>
      <c r="AR832" s="194"/>
      <c r="AS832" s="46"/>
    </row>
    <row r="833" spans="2:45" s="192" customFormat="1">
      <c r="B833" s="193"/>
      <c r="C833" s="193"/>
      <c r="D833" s="194"/>
      <c r="E833" s="194"/>
      <c r="H833" s="194"/>
      <c r="I833" s="194"/>
      <c r="J833" s="194"/>
      <c r="K833" s="194"/>
      <c r="L833" s="194"/>
      <c r="M833" s="194"/>
      <c r="N833" s="194"/>
      <c r="O833" s="194"/>
      <c r="P833" s="194"/>
      <c r="Q833" s="194"/>
      <c r="R833" s="194"/>
      <c r="S833" s="194"/>
      <c r="T833" s="194"/>
      <c r="U833" s="194"/>
      <c r="V833" s="194"/>
      <c r="W833" s="194"/>
      <c r="X833" s="194"/>
      <c r="Y833" s="194"/>
      <c r="Z833" s="194"/>
      <c r="AA833" s="194"/>
      <c r="AB833" s="194"/>
      <c r="AC833" s="194"/>
      <c r="AD833" s="194"/>
      <c r="AE833" s="194"/>
      <c r="AF833" s="194"/>
      <c r="AG833" s="194"/>
      <c r="AH833" s="194"/>
      <c r="AI833" s="194"/>
      <c r="AJ833" s="194"/>
      <c r="AK833" s="194"/>
      <c r="AL833" s="194"/>
      <c r="AM833" s="194"/>
      <c r="AN833" s="194"/>
      <c r="AO833" s="194"/>
      <c r="AP833" s="194"/>
      <c r="AQ833" s="194"/>
      <c r="AR833" s="194"/>
      <c r="AS833" s="46"/>
    </row>
    <row r="834" spans="2:45" s="192" customFormat="1">
      <c r="B834" s="193"/>
      <c r="C834" s="193"/>
      <c r="D834" s="194"/>
      <c r="E834" s="194"/>
      <c r="H834" s="194"/>
      <c r="I834" s="194"/>
      <c r="J834" s="194"/>
      <c r="K834" s="194"/>
      <c r="L834" s="194"/>
      <c r="M834" s="194"/>
      <c r="N834" s="194"/>
      <c r="O834" s="194"/>
      <c r="P834" s="194"/>
      <c r="Q834" s="194"/>
      <c r="R834" s="194"/>
      <c r="S834" s="194"/>
      <c r="T834" s="194"/>
      <c r="U834" s="194"/>
      <c r="V834" s="194"/>
      <c r="W834" s="194"/>
      <c r="X834" s="194"/>
      <c r="Y834" s="194"/>
      <c r="Z834" s="194"/>
      <c r="AA834" s="194"/>
      <c r="AB834" s="194"/>
      <c r="AC834" s="194"/>
      <c r="AD834" s="194"/>
      <c r="AE834" s="194"/>
      <c r="AF834" s="194"/>
      <c r="AG834" s="194"/>
      <c r="AH834" s="194"/>
      <c r="AI834" s="194"/>
      <c r="AJ834" s="194"/>
      <c r="AK834" s="194"/>
      <c r="AL834" s="194"/>
      <c r="AM834" s="194"/>
      <c r="AN834" s="194"/>
      <c r="AO834" s="194"/>
      <c r="AP834" s="194"/>
      <c r="AQ834" s="194"/>
      <c r="AR834" s="194"/>
      <c r="AS834" s="46"/>
    </row>
    <row r="835" spans="2:45" s="192" customFormat="1">
      <c r="B835" s="193"/>
      <c r="C835" s="193"/>
      <c r="D835" s="194"/>
      <c r="E835" s="194"/>
      <c r="H835" s="194"/>
      <c r="I835" s="194"/>
      <c r="J835" s="194"/>
      <c r="K835" s="194"/>
      <c r="L835" s="194"/>
      <c r="M835" s="194"/>
      <c r="N835" s="194"/>
      <c r="O835" s="194"/>
      <c r="P835" s="194"/>
      <c r="Q835" s="194"/>
      <c r="R835" s="194"/>
      <c r="S835" s="194"/>
      <c r="T835" s="194"/>
      <c r="U835" s="194"/>
      <c r="V835" s="194"/>
      <c r="W835" s="194"/>
      <c r="X835" s="194"/>
      <c r="Y835" s="194"/>
      <c r="Z835" s="194"/>
      <c r="AA835" s="194"/>
      <c r="AB835" s="194"/>
      <c r="AC835" s="194"/>
      <c r="AD835" s="194"/>
      <c r="AE835" s="194"/>
      <c r="AF835" s="194"/>
      <c r="AG835" s="194"/>
      <c r="AH835" s="194"/>
      <c r="AI835" s="194"/>
      <c r="AJ835" s="194"/>
      <c r="AK835" s="194"/>
      <c r="AL835" s="194"/>
      <c r="AM835" s="194"/>
      <c r="AN835" s="194"/>
      <c r="AO835" s="194"/>
      <c r="AP835" s="194"/>
      <c r="AQ835" s="194"/>
      <c r="AR835" s="194"/>
      <c r="AS835" s="46"/>
    </row>
    <row r="836" spans="2:45" s="192" customFormat="1">
      <c r="B836" s="193"/>
      <c r="C836" s="193"/>
      <c r="D836" s="194"/>
      <c r="E836" s="194"/>
      <c r="H836" s="194"/>
      <c r="I836" s="194"/>
      <c r="J836" s="194"/>
      <c r="K836" s="194"/>
      <c r="L836" s="194"/>
      <c r="M836" s="194"/>
      <c r="N836" s="194"/>
      <c r="O836" s="194"/>
      <c r="P836" s="194"/>
      <c r="Q836" s="194"/>
      <c r="R836" s="194"/>
      <c r="S836" s="194"/>
      <c r="T836" s="194"/>
      <c r="U836" s="194"/>
      <c r="V836" s="194"/>
      <c r="W836" s="194"/>
      <c r="X836" s="194"/>
      <c r="Y836" s="194"/>
      <c r="Z836" s="194"/>
      <c r="AA836" s="194"/>
      <c r="AB836" s="194"/>
      <c r="AC836" s="194"/>
      <c r="AD836" s="194"/>
      <c r="AE836" s="194"/>
      <c r="AF836" s="194"/>
      <c r="AG836" s="194"/>
      <c r="AH836" s="194"/>
      <c r="AI836" s="194"/>
      <c r="AJ836" s="194"/>
      <c r="AK836" s="194"/>
      <c r="AL836" s="194"/>
      <c r="AM836" s="194"/>
      <c r="AN836" s="194"/>
      <c r="AO836" s="194"/>
      <c r="AP836" s="194"/>
      <c r="AQ836" s="194"/>
      <c r="AR836" s="194"/>
      <c r="AS836" s="46"/>
    </row>
    <row r="837" spans="2:45" s="192" customFormat="1">
      <c r="B837" s="193"/>
      <c r="C837" s="193"/>
      <c r="D837" s="194"/>
      <c r="E837" s="194"/>
      <c r="H837" s="194"/>
      <c r="I837" s="194"/>
      <c r="J837" s="194"/>
      <c r="K837" s="194"/>
      <c r="L837" s="194"/>
      <c r="M837" s="194"/>
      <c r="N837" s="194"/>
      <c r="O837" s="194"/>
      <c r="P837" s="194"/>
      <c r="Q837" s="194"/>
      <c r="R837" s="194"/>
      <c r="S837" s="194"/>
      <c r="T837" s="194"/>
      <c r="U837" s="194"/>
      <c r="V837" s="194"/>
      <c r="W837" s="194"/>
      <c r="X837" s="194"/>
      <c r="Y837" s="194"/>
      <c r="Z837" s="194"/>
      <c r="AA837" s="194"/>
      <c r="AB837" s="194"/>
      <c r="AC837" s="194"/>
      <c r="AD837" s="194"/>
      <c r="AE837" s="194"/>
      <c r="AF837" s="194"/>
      <c r="AG837" s="194"/>
      <c r="AH837" s="194"/>
      <c r="AI837" s="194"/>
      <c r="AJ837" s="194"/>
      <c r="AK837" s="194"/>
      <c r="AL837" s="194"/>
      <c r="AM837" s="194"/>
      <c r="AN837" s="194"/>
      <c r="AO837" s="194"/>
      <c r="AP837" s="194"/>
      <c r="AQ837" s="194"/>
      <c r="AR837" s="194"/>
      <c r="AS837" s="46"/>
    </row>
    <row r="838" spans="2:45" s="192" customFormat="1">
      <c r="B838" s="193"/>
      <c r="C838" s="193"/>
      <c r="D838" s="194"/>
      <c r="E838" s="194"/>
      <c r="H838" s="194"/>
      <c r="I838" s="194"/>
      <c r="J838" s="194"/>
      <c r="K838" s="194"/>
      <c r="L838" s="194"/>
      <c r="M838" s="194"/>
      <c r="N838" s="194"/>
      <c r="O838" s="194"/>
      <c r="P838" s="194"/>
      <c r="Q838" s="194"/>
      <c r="R838" s="194"/>
      <c r="S838" s="194"/>
      <c r="T838" s="194"/>
      <c r="U838" s="194"/>
      <c r="V838" s="194"/>
      <c r="W838" s="194"/>
      <c r="X838" s="194"/>
      <c r="Y838" s="194"/>
      <c r="Z838" s="194"/>
      <c r="AA838" s="194"/>
      <c r="AB838" s="194"/>
      <c r="AC838" s="194"/>
      <c r="AD838" s="194"/>
      <c r="AE838" s="194"/>
      <c r="AF838" s="194"/>
      <c r="AG838" s="194"/>
      <c r="AH838" s="194"/>
      <c r="AI838" s="194"/>
      <c r="AJ838" s="194"/>
      <c r="AK838" s="194"/>
      <c r="AL838" s="194"/>
      <c r="AM838" s="194"/>
      <c r="AN838" s="194"/>
      <c r="AO838" s="194"/>
      <c r="AP838" s="194"/>
      <c r="AQ838" s="194"/>
      <c r="AR838" s="194"/>
      <c r="AS838" s="46"/>
    </row>
    <row r="839" spans="2:45" s="192" customFormat="1">
      <c r="B839" s="193"/>
      <c r="C839" s="193"/>
      <c r="D839" s="194"/>
      <c r="E839" s="194"/>
      <c r="H839" s="194"/>
      <c r="I839" s="194"/>
      <c r="J839" s="194"/>
      <c r="K839" s="194"/>
      <c r="L839" s="194"/>
      <c r="M839" s="194"/>
      <c r="N839" s="194"/>
      <c r="O839" s="194"/>
      <c r="P839" s="194"/>
      <c r="Q839" s="194"/>
      <c r="R839" s="194"/>
      <c r="S839" s="194"/>
      <c r="T839" s="194"/>
      <c r="U839" s="194"/>
      <c r="V839" s="194"/>
      <c r="W839" s="194"/>
      <c r="X839" s="194"/>
      <c r="Y839" s="194"/>
      <c r="Z839" s="194"/>
      <c r="AA839" s="194"/>
      <c r="AB839" s="194"/>
      <c r="AC839" s="194"/>
      <c r="AD839" s="194"/>
      <c r="AE839" s="194"/>
      <c r="AF839" s="194"/>
      <c r="AG839" s="194"/>
      <c r="AH839" s="194"/>
      <c r="AI839" s="194"/>
      <c r="AJ839" s="194"/>
      <c r="AK839" s="194"/>
      <c r="AL839" s="194"/>
      <c r="AM839" s="194"/>
      <c r="AN839" s="194"/>
      <c r="AO839" s="194"/>
      <c r="AP839" s="194"/>
      <c r="AQ839" s="194"/>
      <c r="AR839" s="194"/>
      <c r="AS839" s="46"/>
    </row>
    <row r="840" spans="2:45" s="192" customFormat="1">
      <c r="B840" s="193"/>
      <c r="C840" s="193"/>
      <c r="D840" s="194"/>
      <c r="E840" s="194"/>
      <c r="H840" s="194"/>
      <c r="I840" s="194"/>
      <c r="J840" s="194"/>
      <c r="K840" s="194"/>
      <c r="L840" s="194"/>
      <c r="M840" s="194"/>
      <c r="N840" s="194"/>
      <c r="O840" s="194"/>
      <c r="P840" s="194"/>
      <c r="Q840" s="194"/>
      <c r="R840" s="194"/>
      <c r="S840" s="194"/>
      <c r="T840" s="194"/>
      <c r="U840" s="194"/>
      <c r="V840" s="194"/>
      <c r="W840" s="194"/>
      <c r="X840" s="194"/>
      <c r="Y840" s="194"/>
      <c r="Z840" s="194"/>
      <c r="AA840" s="194"/>
      <c r="AB840" s="194"/>
      <c r="AC840" s="194"/>
      <c r="AD840" s="194"/>
      <c r="AE840" s="194"/>
      <c r="AF840" s="194"/>
      <c r="AG840" s="194"/>
      <c r="AH840" s="194"/>
      <c r="AI840" s="194"/>
      <c r="AJ840" s="194"/>
      <c r="AK840" s="194"/>
      <c r="AL840" s="194"/>
      <c r="AM840" s="194"/>
      <c r="AN840" s="194"/>
      <c r="AO840" s="194"/>
      <c r="AP840" s="194"/>
      <c r="AQ840" s="194"/>
      <c r="AR840" s="194"/>
      <c r="AS840" s="46"/>
    </row>
    <row r="841" spans="2:45" s="192" customFormat="1">
      <c r="B841" s="193"/>
      <c r="C841" s="193"/>
      <c r="D841" s="194"/>
      <c r="E841" s="194"/>
      <c r="H841" s="194"/>
      <c r="I841" s="194"/>
      <c r="J841" s="194"/>
      <c r="K841" s="194"/>
      <c r="L841" s="194"/>
      <c r="M841" s="194"/>
      <c r="N841" s="194"/>
      <c r="O841" s="194"/>
      <c r="P841" s="194"/>
      <c r="Q841" s="194"/>
      <c r="R841" s="194"/>
      <c r="S841" s="194"/>
      <c r="T841" s="194"/>
      <c r="U841" s="194"/>
      <c r="V841" s="194"/>
      <c r="W841" s="194"/>
      <c r="X841" s="194"/>
      <c r="Y841" s="194"/>
      <c r="Z841" s="194"/>
      <c r="AA841" s="194"/>
      <c r="AB841" s="194"/>
      <c r="AC841" s="194"/>
      <c r="AD841" s="194"/>
      <c r="AE841" s="194"/>
      <c r="AF841" s="194"/>
      <c r="AG841" s="194"/>
      <c r="AH841" s="194"/>
      <c r="AI841" s="194"/>
      <c r="AJ841" s="194"/>
      <c r="AK841" s="194"/>
      <c r="AL841" s="194"/>
      <c r="AM841" s="194"/>
      <c r="AN841" s="194"/>
      <c r="AO841" s="194"/>
      <c r="AP841" s="194"/>
      <c r="AQ841" s="194"/>
      <c r="AR841" s="194"/>
      <c r="AS841" s="46"/>
    </row>
    <row r="842" spans="2:45" s="192" customFormat="1">
      <c r="B842" s="193"/>
      <c r="C842" s="193"/>
      <c r="D842" s="194"/>
      <c r="E842" s="194"/>
      <c r="H842" s="194"/>
      <c r="I842" s="194"/>
      <c r="J842" s="194"/>
      <c r="K842" s="194"/>
      <c r="L842" s="194"/>
      <c r="M842" s="194"/>
      <c r="N842" s="194"/>
      <c r="O842" s="194"/>
      <c r="P842" s="194"/>
      <c r="Q842" s="194"/>
      <c r="R842" s="194"/>
      <c r="S842" s="194"/>
      <c r="T842" s="194"/>
      <c r="U842" s="194"/>
      <c r="V842" s="194"/>
      <c r="W842" s="194"/>
      <c r="X842" s="194"/>
      <c r="Y842" s="194"/>
      <c r="Z842" s="194"/>
      <c r="AA842" s="194"/>
      <c r="AB842" s="194"/>
      <c r="AC842" s="194"/>
      <c r="AD842" s="194"/>
      <c r="AE842" s="194"/>
      <c r="AF842" s="194"/>
      <c r="AG842" s="194"/>
      <c r="AH842" s="194"/>
      <c r="AI842" s="194"/>
      <c r="AJ842" s="194"/>
      <c r="AK842" s="194"/>
      <c r="AL842" s="194"/>
      <c r="AM842" s="194"/>
      <c r="AN842" s="194"/>
      <c r="AO842" s="194"/>
      <c r="AP842" s="194"/>
      <c r="AQ842" s="194"/>
      <c r="AR842" s="194"/>
      <c r="AS842" s="46"/>
    </row>
    <row r="843" spans="2:45" s="192" customFormat="1">
      <c r="B843" s="193"/>
      <c r="C843" s="193"/>
      <c r="D843" s="194"/>
      <c r="E843" s="194"/>
      <c r="H843" s="194"/>
      <c r="I843" s="194"/>
      <c r="J843" s="194"/>
      <c r="K843" s="194"/>
      <c r="L843" s="194"/>
      <c r="M843" s="194"/>
      <c r="N843" s="194"/>
      <c r="O843" s="194"/>
      <c r="P843" s="194"/>
      <c r="Q843" s="194"/>
      <c r="R843" s="194"/>
      <c r="S843" s="194"/>
      <c r="T843" s="194"/>
      <c r="U843" s="194"/>
      <c r="V843" s="194"/>
      <c r="W843" s="194"/>
      <c r="X843" s="194"/>
      <c r="Y843" s="194"/>
      <c r="Z843" s="194"/>
      <c r="AA843" s="194"/>
      <c r="AB843" s="194"/>
      <c r="AC843" s="194"/>
      <c r="AD843" s="194"/>
      <c r="AE843" s="194"/>
      <c r="AF843" s="194"/>
      <c r="AG843" s="194"/>
      <c r="AH843" s="194"/>
      <c r="AI843" s="194"/>
      <c r="AJ843" s="194"/>
      <c r="AK843" s="194"/>
      <c r="AL843" s="194"/>
      <c r="AM843" s="194"/>
      <c r="AN843" s="194"/>
      <c r="AO843" s="194"/>
      <c r="AP843" s="194"/>
      <c r="AQ843" s="194"/>
      <c r="AR843" s="194"/>
      <c r="AS843" s="46"/>
    </row>
    <row r="844" spans="2:45" s="192" customFormat="1">
      <c r="B844" s="193"/>
      <c r="C844" s="193"/>
      <c r="D844" s="194"/>
      <c r="E844" s="194"/>
      <c r="H844" s="194"/>
      <c r="I844" s="194"/>
      <c r="J844" s="194"/>
      <c r="K844" s="194"/>
      <c r="L844" s="194"/>
      <c r="M844" s="194"/>
      <c r="N844" s="194"/>
      <c r="O844" s="194"/>
      <c r="P844" s="194"/>
      <c r="Q844" s="194"/>
      <c r="R844" s="194"/>
      <c r="S844" s="194"/>
      <c r="T844" s="194"/>
      <c r="U844" s="194"/>
      <c r="V844" s="194"/>
      <c r="W844" s="194"/>
      <c r="X844" s="194"/>
      <c r="Y844" s="194"/>
      <c r="Z844" s="194"/>
      <c r="AA844" s="194"/>
      <c r="AB844" s="194"/>
      <c r="AC844" s="194"/>
      <c r="AD844" s="194"/>
      <c r="AE844" s="194"/>
      <c r="AF844" s="194"/>
      <c r="AG844" s="194"/>
      <c r="AH844" s="194"/>
      <c r="AI844" s="194"/>
      <c r="AJ844" s="194"/>
      <c r="AK844" s="194"/>
      <c r="AL844" s="194"/>
      <c r="AM844" s="194"/>
      <c r="AN844" s="194"/>
      <c r="AO844" s="194"/>
      <c r="AP844" s="194"/>
      <c r="AQ844" s="194"/>
      <c r="AR844" s="194"/>
      <c r="AS844" s="46"/>
    </row>
    <row r="845" spans="2:45" s="192" customFormat="1">
      <c r="B845" s="193"/>
      <c r="C845" s="193"/>
      <c r="D845" s="194"/>
      <c r="E845" s="194"/>
      <c r="H845" s="194"/>
      <c r="I845" s="194"/>
      <c r="J845" s="194"/>
      <c r="K845" s="194"/>
      <c r="L845" s="194"/>
      <c r="M845" s="194"/>
      <c r="N845" s="194"/>
      <c r="O845" s="194"/>
      <c r="P845" s="194"/>
      <c r="Q845" s="194"/>
      <c r="R845" s="194"/>
      <c r="S845" s="194"/>
      <c r="T845" s="194"/>
      <c r="U845" s="194"/>
      <c r="V845" s="194"/>
      <c r="W845" s="194"/>
      <c r="X845" s="194"/>
      <c r="Y845" s="194"/>
      <c r="Z845" s="194"/>
      <c r="AA845" s="194"/>
      <c r="AB845" s="194"/>
      <c r="AC845" s="194"/>
      <c r="AD845" s="194"/>
      <c r="AE845" s="194"/>
      <c r="AF845" s="194"/>
      <c r="AG845" s="194"/>
      <c r="AH845" s="194"/>
      <c r="AI845" s="194"/>
      <c r="AJ845" s="194"/>
      <c r="AK845" s="194"/>
      <c r="AL845" s="194"/>
      <c r="AM845" s="194"/>
      <c r="AN845" s="194"/>
      <c r="AO845" s="194"/>
      <c r="AP845" s="194"/>
      <c r="AQ845" s="194"/>
      <c r="AR845" s="194"/>
      <c r="AS845" s="46"/>
    </row>
    <row r="846" spans="2:45" s="192" customFormat="1">
      <c r="B846" s="193"/>
      <c r="C846" s="193"/>
      <c r="D846" s="194"/>
      <c r="E846" s="194"/>
      <c r="H846" s="194"/>
      <c r="I846" s="194"/>
      <c r="J846" s="194"/>
      <c r="K846" s="194"/>
      <c r="L846" s="194"/>
      <c r="M846" s="194"/>
      <c r="N846" s="194"/>
      <c r="O846" s="194"/>
      <c r="P846" s="194"/>
      <c r="Q846" s="194"/>
      <c r="R846" s="194"/>
      <c r="S846" s="194"/>
      <c r="T846" s="194"/>
      <c r="U846" s="194"/>
      <c r="V846" s="194"/>
      <c r="W846" s="194"/>
      <c r="X846" s="194"/>
      <c r="Y846" s="194"/>
      <c r="Z846" s="194"/>
      <c r="AA846" s="194"/>
      <c r="AB846" s="194"/>
      <c r="AC846" s="194"/>
      <c r="AD846" s="194"/>
      <c r="AE846" s="194"/>
      <c r="AF846" s="194"/>
      <c r="AG846" s="194"/>
      <c r="AH846" s="194"/>
      <c r="AI846" s="194"/>
      <c r="AJ846" s="194"/>
      <c r="AK846" s="194"/>
      <c r="AL846" s="194"/>
      <c r="AM846" s="194"/>
      <c r="AN846" s="194"/>
      <c r="AO846" s="194"/>
      <c r="AP846" s="194"/>
      <c r="AQ846" s="194"/>
      <c r="AR846" s="194"/>
      <c r="AS846" s="46"/>
    </row>
    <row r="847" spans="2:45" s="192" customFormat="1">
      <c r="B847" s="193"/>
      <c r="C847" s="193"/>
      <c r="D847" s="194"/>
      <c r="E847" s="194"/>
      <c r="H847" s="194"/>
      <c r="I847" s="194"/>
      <c r="J847" s="194"/>
      <c r="K847" s="194"/>
      <c r="L847" s="194"/>
      <c r="M847" s="194"/>
      <c r="N847" s="194"/>
      <c r="O847" s="194"/>
      <c r="P847" s="194"/>
      <c r="Q847" s="194"/>
      <c r="R847" s="194"/>
      <c r="S847" s="194"/>
      <c r="T847" s="194"/>
      <c r="U847" s="194"/>
      <c r="V847" s="194"/>
      <c r="W847" s="194"/>
      <c r="X847" s="194"/>
      <c r="Y847" s="194"/>
      <c r="Z847" s="194"/>
      <c r="AA847" s="194"/>
      <c r="AB847" s="194"/>
      <c r="AC847" s="194"/>
      <c r="AD847" s="194"/>
      <c r="AE847" s="194"/>
      <c r="AF847" s="194"/>
      <c r="AG847" s="194"/>
      <c r="AH847" s="194"/>
      <c r="AI847" s="194"/>
      <c r="AJ847" s="194"/>
      <c r="AK847" s="194"/>
      <c r="AL847" s="194"/>
      <c r="AM847" s="194"/>
      <c r="AN847" s="194"/>
      <c r="AO847" s="194"/>
      <c r="AP847" s="194"/>
      <c r="AQ847" s="194"/>
      <c r="AR847" s="194"/>
      <c r="AS847" s="46"/>
    </row>
    <row r="848" spans="2:45" s="192" customFormat="1">
      <c r="B848" s="193"/>
      <c r="C848" s="193"/>
      <c r="D848" s="194"/>
      <c r="E848" s="194"/>
      <c r="H848" s="194"/>
      <c r="I848" s="194"/>
      <c r="J848" s="194"/>
      <c r="K848" s="194"/>
      <c r="L848" s="194"/>
      <c r="M848" s="194"/>
      <c r="N848" s="194"/>
      <c r="O848" s="194"/>
      <c r="P848" s="194"/>
      <c r="Q848" s="194"/>
      <c r="R848" s="194"/>
      <c r="S848" s="194"/>
      <c r="T848" s="194"/>
      <c r="U848" s="194"/>
      <c r="V848" s="194"/>
      <c r="W848" s="194"/>
      <c r="X848" s="194"/>
      <c r="Y848" s="194"/>
      <c r="Z848" s="194"/>
      <c r="AA848" s="194"/>
      <c r="AB848" s="194"/>
      <c r="AC848" s="194"/>
      <c r="AD848" s="194"/>
      <c r="AE848" s="194"/>
      <c r="AF848" s="194"/>
      <c r="AG848" s="194"/>
      <c r="AH848" s="194"/>
      <c r="AI848" s="194"/>
      <c r="AJ848" s="194"/>
      <c r="AK848" s="194"/>
      <c r="AL848" s="194"/>
      <c r="AM848" s="194"/>
      <c r="AN848" s="194"/>
      <c r="AO848" s="194"/>
      <c r="AP848" s="194"/>
      <c r="AQ848" s="194"/>
      <c r="AR848" s="194"/>
      <c r="AS848" s="46"/>
    </row>
    <row r="849" spans="2:45" s="192" customFormat="1">
      <c r="B849" s="193"/>
      <c r="C849" s="193"/>
      <c r="D849" s="194"/>
      <c r="E849" s="194"/>
      <c r="H849" s="194"/>
      <c r="I849" s="194"/>
      <c r="J849" s="194"/>
      <c r="K849" s="194"/>
      <c r="L849" s="194"/>
      <c r="M849" s="194"/>
      <c r="N849" s="194"/>
      <c r="O849" s="194"/>
      <c r="P849" s="194"/>
      <c r="Q849" s="194"/>
      <c r="R849" s="194"/>
      <c r="S849" s="194"/>
      <c r="T849" s="194"/>
      <c r="U849" s="194"/>
      <c r="V849" s="194"/>
      <c r="W849" s="194"/>
      <c r="X849" s="194"/>
      <c r="Y849" s="194"/>
      <c r="Z849" s="194"/>
      <c r="AA849" s="194"/>
      <c r="AB849" s="194"/>
      <c r="AC849" s="194"/>
      <c r="AD849" s="194"/>
      <c r="AE849" s="194"/>
      <c r="AF849" s="194"/>
      <c r="AG849" s="194"/>
      <c r="AH849" s="194"/>
      <c r="AI849" s="194"/>
      <c r="AJ849" s="194"/>
      <c r="AK849" s="194"/>
      <c r="AL849" s="194"/>
      <c r="AM849" s="194"/>
      <c r="AN849" s="194"/>
      <c r="AO849" s="194"/>
      <c r="AP849" s="194"/>
      <c r="AQ849" s="194"/>
      <c r="AR849" s="194"/>
      <c r="AS849" s="46"/>
    </row>
    <row r="850" spans="2:45" s="192" customFormat="1">
      <c r="B850" s="193"/>
      <c r="C850" s="193"/>
      <c r="D850" s="194"/>
      <c r="E850" s="194"/>
      <c r="H850" s="194"/>
      <c r="I850" s="194"/>
      <c r="J850" s="194"/>
      <c r="K850" s="194"/>
      <c r="L850" s="194"/>
      <c r="M850" s="194"/>
      <c r="N850" s="194"/>
      <c r="O850" s="194"/>
      <c r="P850" s="194"/>
      <c r="Q850" s="194"/>
      <c r="R850" s="194"/>
      <c r="S850" s="194"/>
      <c r="T850" s="194"/>
      <c r="U850" s="194"/>
      <c r="V850" s="194"/>
      <c r="W850" s="194"/>
      <c r="X850" s="194"/>
      <c r="Y850" s="194"/>
      <c r="Z850" s="194"/>
      <c r="AA850" s="194"/>
      <c r="AB850" s="194"/>
      <c r="AC850" s="194"/>
      <c r="AD850" s="194"/>
      <c r="AE850" s="194"/>
      <c r="AF850" s="194"/>
      <c r="AG850" s="194"/>
      <c r="AH850" s="194"/>
      <c r="AI850" s="194"/>
      <c r="AJ850" s="194"/>
      <c r="AK850" s="194"/>
      <c r="AL850" s="194"/>
      <c r="AM850" s="194"/>
      <c r="AN850" s="194"/>
      <c r="AO850" s="194"/>
      <c r="AP850" s="194"/>
      <c r="AQ850" s="194"/>
      <c r="AR850" s="194"/>
      <c r="AS850" s="46"/>
    </row>
    <row r="851" spans="2:45" s="192" customFormat="1">
      <c r="B851" s="193"/>
      <c r="C851" s="193"/>
      <c r="D851" s="194"/>
      <c r="E851" s="194"/>
      <c r="H851" s="194"/>
      <c r="I851" s="194"/>
      <c r="J851" s="194"/>
      <c r="K851" s="194"/>
      <c r="L851" s="194"/>
      <c r="M851" s="194"/>
      <c r="N851" s="194"/>
      <c r="O851" s="194"/>
      <c r="P851" s="194"/>
      <c r="Q851" s="194"/>
      <c r="R851" s="194"/>
      <c r="S851" s="194"/>
      <c r="T851" s="194"/>
      <c r="U851" s="194"/>
      <c r="V851" s="194"/>
      <c r="W851" s="194"/>
      <c r="X851" s="194"/>
      <c r="Y851" s="194"/>
      <c r="Z851" s="194"/>
      <c r="AA851" s="194"/>
      <c r="AB851" s="194"/>
      <c r="AC851" s="194"/>
      <c r="AD851" s="194"/>
      <c r="AE851" s="194"/>
      <c r="AF851" s="194"/>
      <c r="AG851" s="194"/>
      <c r="AH851" s="194"/>
      <c r="AI851" s="194"/>
      <c r="AJ851" s="194"/>
      <c r="AK851" s="194"/>
      <c r="AL851" s="194"/>
      <c r="AM851" s="194"/>
      <c r="AN851" s="194"/>
      <c r="AO851" s="194"/>
      <c r="AP851" s="194"/>
      <c r="AQ851" s="194"/>
      <c r="AR851" s="194"/>
      <c r="AS851" s="46"/>
    </row>
    <row r="852" spans="2:45" s="192" customFormat="1">
      <c r="B852" s="193"/>
      <c r="C852" s="193"/>
      <c r="D852" s="194"/>
      <c r="E852" s="194"/>
      <c r="H852" s="194"/>
      <c r="I852" s="194"/>
      <c r="J852" s="194"/>
      <c r="K852" s="194"/>
      <c r="L852" s="194"/>
      <c r="M852" s="194"/>
      <c r="N852" s="194"/>
      <c r="O852" s="194"/>
      <c r="P852" s="194"/>
      <c r="Q852" s="194"/>
      <c r="R852" s="194"/>
      <c r="S852" s="194"/>
      <c r="T852" s="194"/>
      <c r="U852" s="194"/>
      <c r="V852" s="194"/>
      <c r="W852" s="194"/>
      <c r="X852" s="194"/>
      <c r="Y852" s="194"/>
      <c r="Z852" s="194"/>
      <c r="AA852" s="194"/>
      <c r="AB852" s="194"/>
      <c r="AC852" s="194"/>
      <c r="AD852" s="194"/>
      <c r="AE852" s="194"/>
      <c r="AF852" s="194"/>
      <c r="AG852" s="194"/>
      <c r="AH852" s="194"/>
      <c r="AI852" s="194"/>
      <c r="AJ852" s="194"/>
      <c r="AK852" s="194"/>
      <c r="AL852" s="194"/>
      <c r="AM852" s="194"/>
      <c r="AN852" s="194"/>
      <c r="AO852" s="194"/>
      <c r="AP852" s="194"/>
      <c r="AQ852" s="194"/>
      <c r="AR852" s="194"/>
      <c r="AS852" s="46"/>
    </row>
    <row r="853" spans="2:45" s="192" customFormat="1">
      <c r="B853" s="193"/>
      <c r="C853" s="193"/>
      <c r="D853" s="194"/>
      <c r="E853" s="194"/>
      <c r="H853" s="194"/>
      <c r="I853" s="194"/>
      <c r="J853" s="194"/>
      <c r="K853" s="194"/>
      <c r="L853" s="194"/>
      <c r="M853" s="194"/>
      <c r="N853" s="194"/>
      <c r="O853" s="194"/>
      <c r="P853" s="194"/>
      <c r="Q853" s="194"/>
      <c r="R853" s="194"/>
      <c r="S853" s="194"/>
      <c r="T853" s="194"/>
      <c r="U853" s="194"/>
      <c r="V853" s="194"/>
      <c r="W853" s="194"/>
      <c r="X853" s="194"/>
      <c r="Y853" s="194"/>
      <c r="Z853" s="194"/>
      <c r="AA853" s="194"/>
      <c r="AB853" s="194"/>
      <c r="AC853" s="194"/>
      <c r="AD853" s="194"/>
      <c r="AE853" s="194"/>
      <c r="AF853" s="194"/>
      <c r="AG853" s="194"/>
      <c r="AH853" s="194"/>
      <c r="AI853" s="194"/>
      <c r="AJ853" s="194"/>
      <c r="AK853" s="194"/>
      <c r="AL853" s="194"/>
      <c r="AM853" s="194"/>
      <c r="AN853" s="194"/>
      <c r="AO853" s="194"/>
      <c r="AP853" s="194"/>
      <c r="AQ853" s="194"/>
      <c r="AR853" s="194"/>
      <c r="AS853" s="46"/>
    </row>
    <row r="854" spans="2:45" s="192" customFormat="1">
      <c r="B854" s="193"/>
      <c r="C854" s="193"/>
      <c r="D854" s="194"/>
      <c r="E854" s="194"/>
      <c r="H854" s="194"/>
      <c r="I854" s="194"/>
      <c r="J854" s="194"/>
      <c r="K854" s="194"/>
      <c r="L854" s="194"/>
      <c r="M854" s="194"/>
      <c r="N854" s="194"/>
      <c r="O854" s="194"/>
      <c r="P854" s="194"/>
      <c r="Q854" s="194"/>
      <c r="R854" s="194"/>
      <c r="S854" s="194"/>
      <c r="T854" s="194"/>
      <c r="U854" s="194"/>
      <c r="V854" s="194"/>
      <c r="W854" s="194"/>
      <c r="X854" s="194"/>
      <c r="Y854" s="194"/>
      <c r="Z854" s="194"/>
      <c r="AA854" s="194"/>
      <c r="AB854" s="194"/>
      <c r="AC854" s="194"/>
      <c r="AD854" s="194"/>
      <c r="AE854" s="194"/>
      <c r="AF854" s="194"/>
      <c r="AG854" s="194"/>
      <c r="AH854" s="194"/>
      <c r="AI854" s="194"/>
      <c r="AJ854" s="194"/>
      <c r="AK854" s="194"/>
      <c r="AL854" s="194"/>
      <c r="AM854" s="194"/>
      <c r="AN854" s="194"/>
      <c r="AO854" s="194"/>
      <c r="AP854" s="194"/>
      <c r="AQ854" s="194"/>
      <c r="AR854" s="194"/>
      <c r="AS854" s="46"/>
    </row>
    <row r="855" spans="2:45" s="192" customFormat="1">
      <c r="B855" s="193"/>
      <c r="C855" s="193"/>
      <c r="D855" s="194"/>
      <c r="E855" s="194"/>
      <c r="H855" s="194"/>
      <c r="I855" s="194"/>
      <c r="J855" s="194"/>
      <c r="K855" s="194"/>
      <c r="L855" s="194"/>
      <c r="M855" s="194"/>
      <c r="N855" s="194"/>
      <c r="O855" s="194"/>
      <c r="P855" s="194"/>
      <c r="Q855" s="194"/>
      <c r="R855" s="194"/>
      <c r="S855" s="194"/>
      <c r="T855" s="194"/>
      <c r="U855" s="194"/>
      <c r="V855" s="194"/>
      <c r="W855" s="194"/>
      <c r="X855" s="194"/>
      <c r="Y855" s="194"/>
      <c r="Z855" s="194"/>
      <c r="AA855" s="194"/>
      <c r="AB855" s="194"/>
      <c r="AC855" s="194"/>
      <c r="AD855" s="194"/>
      <c r="AE855" s="194"/>
      <c r="AF855" s="194"/>
      <c r="AG855" s="194"/>
      <c r="AH855" s="194"/>
      <c r="AI855" s="194"/>
      <c r="AJ855" s="194"/>
      <c r="AK855" s="194"/>
      <c r="AL855" s="194"/>
      <c r="AM855" s="194"/>
      <c r="AN855" s="194"/>
      <c r="AO855" s="194"/>
      <c r="AP855" s="194"/>
      <c r="AQ855" s="194"/>
      <c r="AR855" s="194"/>
      <c r="AS855" s="46"/>
    </row>
    <row r="856" spans="2:45" s="192" customFormat="1">
      <c r="B856" s="193"/>
      <c r="C856" s="193"/>
      <c r="D856" s="194"/>
      <c r="E856" s="194"/>
      <c r="H856" s="194"/>
      <c r="I856" s="194"/>
      <c r="J856" s="194"/>
      <c r="K856" s="194"/>
      <c r="L856" s="194"/>
      <c r="M856" s="194"/>
      <c r="N856" s="194"/>
      <c r="O856" s="194"/>
      <c r="P856" s="194"/>
      <c r="Q856" s="194"/>
      <c r="R856" s="194"/>
      <c r="S856" s="194"/>
      <c r="T856" s="194"/>
      <c r="U856" s="194"/>
      <c r="V856" s="194"/>
      <c r="W856" s="194"/>
      <c r="X856" s="194"/>
      <c r="Y856" s="194"/>
      <c r="Z856" s="194"/>
      <c r="AA856" s="194"/>
      <c r="AB856" s="194"/>
      <c r="AC856" s="194"/>
      <c r="AD856" s="194"/>
      <c r="AE856" s="194"/>
      <c r="AF856" s="194"/>
      <c r="AG856" s="194"/>
      <c r="AH856" s="194"/>
      <c r="AI856" s="194"/>
      <c r="AJ856" s="194"/>
      <c r="AK856" s="194"/>
      <c r="AL856" s="194"/>
      <c r="AM856" s="194"/>
      <c r="AN856" s="194"/>
      <c r="AO856" s="194"/>
      <c r="AP856" s="194"/>
      <c r="AQ856" s="194"/>
      <c r="AR856" s="194"/>
      <c r="AS856" s="46"/>
    </row>
    <row r="857" spans="2:45" s="192" customFormat="1">
      <c r="B857" s="193"/>
      <c r="C857" s="193"/>
      <c r="D857" s="194"/>
      <c r="E857" s="194"/>
      <c r="H857" s="194"/>
      <c r="I857" s="194"/>
      <c r="J857" s="194"/>
      <c r="K857" s="194"/>
      <c r="L857" s="194"/>
      <c r="M857" s="194"/>
      <c r="N857" s="194"/>
      <c r="O857" s="194"/>
      <c r="P857" s="194"/>
      <c r="Q857" s="194"/>
      <c r="R857" s="194"/>
      <c r="S857" s="194"/>
      <c r="T857" s="194"/>
      <c r="U857" s="194"/>
      <c r="V857" s="194"/>
      <c r="W857" s="194"/>
      <c r="X857" s="194"/>
      <c r="Y857" s="194"/>
      <c r="Z857" s="194"/>
      <c r="AA857" s="194"/>
      <c r="AB857" s="194"/>
      <c r="AC857" s="194"/>
      <c r="AD857" s="194"/>
      <c r="AE857" s="194"/>
      <c r="AF857" s="194"/>
      <c r="AG857" s="194"/>
      <c r="AH857" s="194"/>
      <c r="AI857" s="194"/>
      <c r="AJ857" s="194"/>
      <c r="AK857" s="194"/>
      <c r="AL857" s="194"/>
      <c r="AM857" s="194"/>
      <c r="AN857" s="194"/>
      <c r="AO857" s="194"/>
      <c r="AP857" s="194"/>
      <c r="AQ857" s="194"/>
      <c r="AR857" s="194"/>
      <c r="AS857" s="46"/>
    </row>
    <row r="858" spans="2:45" s="192" customFormat="1">
      <c r="B858" s="193"/>
      <c r="C858" s="193"/>
      <c r="D858" s="194"/>
      <c r="E858" s="194"/>
      <c r="H858" s="194"/>
      <c r="I858" s="194"/>
      <c r="J858" s="194"/>
      <c r="K858" s="194"/>
      <c r="L858" s="194"/>
      <c r="M858" s="194"/>
      <c r="N858" s="194"/>
      <c r="O858" s="194"/>
      <c r="P858" s="194"/>
      <c r="Q858" s="194"/>
      <c r="R858" s="194"/>
      <c r="S858" s="194"/>
      <c r="T858" s="194"/>
      <c r="U858" s="194"/>
      <c r="V858" s="194"/>
      <c r="W858" s="194"/>
      <c r="X858" s="194"/>
      <c r="Y858" s="194"/>
      <c r="Z858" s="194"/>
      <c r="AA858" s="194"/>
      <c r="AB858" s="194"/>
      <c r="AC858" s="194"/>
      <c r="AD858" s="194"/>
      <c r="AE858" s="194"/>
      <c r="AF858" s="194"/>
      <c r="AG858" s="194"/>
      <c r="AH858" s="194"/>
      <c r="AI858" s="194"/>
      <c r="AJ858" s="194"/>
      <c r="AK858" s="194"/>
      <c r="AL858" s="194"/>
      <c r="AM858" s="194"/>
      <c r="AN858" s="194"/>
      <c r="AO858" s="194"/>
      <c r="AP858" s="194"/>
      <c r="AQ858" s="194"/>
      <c r="AR858" s="194"/>
      <c r="AS858" s="46"/>
    </row>
    <row r="859" spans="2:45" s="192" customFormat="1">
      <c r="B859" s="193"/>
      <c r="C859" s="193"/>
      <c r="D859" s="194"/>
      <c r="E859" s="194"/>
      <c r="H859" s="194"/>
      <c r="I859" s="194"/>
      <c r="J859" s="194"/>
      <c r="K859" s="194"/>
      <c r="L859" s="194"/>
      <c r="M859" s="194"/>
      <c r="N859" s="194"/>
      <c r="O859" s="194"/>
      <c r="P859" s="194"/>
      <c r="Q859" s="194"/>
      <c r="R859" s="194"/>
      <c r="S859" s="194"/>
      <c r="T859" s="194"/>
      <c r="U859" s="194"/>
      <c r="V859" s="194"/>
      <c r="W859" s="194"/>
      <c r="X859" s="194"/>
      <c r="Y859" s="194"/>
      <c r="Z859" s="194"/>
      <c r="AA859" s="194"/>
      <c r="AB859" s="194"/>
      <c r="AC859" s="194"/>
      <c r="AD859" s="194"/>
      <c r="AE859" s="194"/>
      <c r="AF859" s="194"/>
      <c r="AG859" s="194"/>
      <c r="AH859" s="194"/>
      <c r="AI859" s="194"/>
      <c r="AJ859" s="194"/>
      <c r="AK859" s="194"/>
      <c r="AL859" s="194"/>
      <c r="AM859" s="194"/>
      <c r="AN859" s="194"/>
      <c r="AO859" s="194"/>
      <c r="AP859" s="194"/>
      <c r="AQ859" s="194"/>
      <c r="AR859" s="194"/>
      <c r="AS859" s="46"/>
    </row>
    <row r="860" spans="2:45" s="192" customFormat="1">
      <c r="B860" s="193"/>
      <c r="C860" s="193"/>
      <c r="D860" s="194"/>
      <c r="E860" s="194"/>
      <c r="H860" s="194"/>
      <c r="I860" s="194"/>
      <c r="J860" s="194"/>
      <c r="K860" s="194"/>
      <c r="L860" s="194"/>
      <c r="M860" s="194"/>
      <c r="N860" s="194"/>
      <c r="O860" s="194"/>
      <c r="P860" s="194"/>
      <c r="Q860" s="194"/>
      <c r="R860" s="194"/>
      <c r="S860" s="194"/>
      <c r="T860" s="194"/>
      <c r="U860" s="194"/>
      <c r="V860" s="194"/>
      <c r="W860" s="194"/>
      <c r="X860" s="194"/>
      <c r="Y860" s="194"/>
      <c r="Z860" s="194"/>
      <c r="AA860" s="194"/>
      <c r="AB860" s="194"/>
      <c r="AC860" s="194"/>
      <c r="AD860" s="194"/>
      <c r="AE860" s="194"/>
      <c r="AF860" s="194"/>
      <c r="AG860" s="194"/>
      <c r="AH860" s="194"/>
      <c r="AI860" s="194"/>
      <c r="AJ860" s="194"/>
      <c r="AK860" s="194"/>
      <c r="AL860" s="194"/>
      <c r="AM860" s="194"/>
      <c r="AN860" s="194"/>
      <c r="AO860" s="194"/>
      <c r="AP860" s="194"/>
      <c r="AQ860" s="194"/>
      <c r="AR860" s="194"/>
      <c r="AS860" s="46"/>
    </row>
    <row r="861" spans="2:45" s="192" customFormat="1">
      <c r="B861" s="193"/>
      <c r="C861" s="193"/>
      <c r="D861" s="194"/>
      <c r="E861" s="194"/>
      <c r="H861" s="194"/>
      <c r="I861" s="194"/>
      <c r="J861" s="194"/>
      <c r="K861" s="194"/>
      <c r="L861" s="194"/>
      <c r="M861" s="194"/>
      <c r="N861" s="194"/>
      <c r="O861" s="194"/>
      <c r="P861" s="194"/>
      <c r="Q861" s="194"/>
      <c r="R861" s="194"/>
      <c r="S861" s="194"/>
      <c r="T861" s="194"/>
      <c r="U861" s="194"/>
      <c r="V861" s="194"/>
      <c r="W861" s="194"/>
      <c r="X861" s="194"/>
      <c r="Y861" s="194"/>
      <c r="Z861" s="194"/>
      <c r="AA861" s="194"/>
      <c r="AB861" s="194"/>
      <c r="AC861" s="194"/>
      <c r="AD861" s="194"/>
      <c r="AE861" s="194"/>
      <c r="AF861" s="194"/>
      <c r="AG861" s="194"/>
      <c r="AH861" s="194"/>
      <c r="AI861" s="194"/>
      <c r="AJ861" s="194"/>
      <c r="AK861" s="194"/>
      <c r="AL861" s="194"/>
      <c r="AM861" s="194"/>
      <c r="AN861" s="194"/>
      <c r="AO861" s="194"/>
      <c r="AP861" s="194"/>
      <c r="AQ861" s="194"/>
      <c r="AR861" s="194"/>
      <c r="AS861" s="46"/>
    </row>
    <row r="862" spans="2:45" s="192" customFormat="1">
      <c r="B862" s="193"/>
      <c r="C862" s="193"/>
      <c r="D862" s="194"/>
      <c r="E862" s="194"/>
      <c r="H862" s="194"/>
      <c r="I862" s="194"/>
      <c r="J862" s="194"/>
      <c r="K862" s="194"/>
      <c r="L862" s="194"/>
      <c r="M862" s="194"/>
      <c r="N862" s="194"/>
      <c r="O862" s="194"/>
      <c r="P862" s="194"/>
      <c r="Q862" s="194"/>
      <c r="R862" s="194"/>
      <c r="S862" s="194"/>
      <c r="T862" s="194"/>
      <c r="U862" s="194"/>
      <c r="V862" s="194"/>
      <c r="W862" s="194"/>
      <c r="X862" s="194"/>
      <c r="Y862" s="194"/>
      <c r="Z862" s="194"/>
      <c r="AA862" s="194"/>
      <c r="AB862" s="194"/>
      <c r="AC862" s="194"/>
      <c r="AD862" s="194"/>
      <c r="AE862" s="194"/>
      <c r="AF862" s="194"/>
      <c r="AG862" s="194"/>
      <c r="AH862" s="194"/>
      <c r="AI862" s="194"/>
      <c r="AJ862" s="194"/>
      <c r="AK862" s="194"/>
      <c r="AL862" s="194"/>
      <c r="AM862" s="194"/>
      <c r="AN862" s="194"/>
      <c r="AO862" s="194"/>
      <c r="AP862" s="194"/>
      <c r="AQ862" s="194"/>
      <c r="AR862" s="194"/>
      <c r="AS862" s="46"/>
    </row>
    <row r="863" spans="2:45" s="192" customFormat="1">
      <c r="B863" s="193"/>
      <c r="C863" s="193"/>
      <c r="D863" s="194"/>
      <c r="E863" s="194"/>
      <c r="H863" s="194"/>
      <c r="I863" s="194"/>
      <c r="J863" s="194"/>
      <c r="K863" s="194"/>
      <c r="L863" s="194"/>
      <c r="M863" s="194"/>
      <c r="N863" s="194"/>
      <c r="O863" s="194"/>
      <c r="P863" s="194"/>
      <c r="Q863" s="194"/>
      <c r="R863" s="194"/>
      <c r="S863" s="194"/>
      <c r="T863" s="194"/>
      <c r="U863" s="194"/>
      <c r="V863" s="194"/>
      <c r="W863" s="194"/>
      <c r="X863" s="194"/>
      <c r="Y863" s="194"/>
      <c r="Z863" s="194"/>
      <c r="AA863" s="194"/>
      <c r="AB863" s="194"/>
      <c r="AC863" s="194"/>
      <c r="AD863" s="194"/>
      <c r="AE863" s="194"/>
      <c r="AF863" s="194"/>
      <c r="AG863" s="194"/>
      <c r="AH863" s="194"/>
      <c r="AI863" s="194"/>
      <c r="AJ863" s="194"/>
      <c r="AK863" s="194"/>
      <c r="AL863" s="194"/>
      <c r="AM863" s="194"/>
      <c r="AN863" s="194"/>
      <c r="AO863" s="194"/>
      <c r="AP863" s="194"/>
      <c r="AQ863" s="194"/>
      <c r="AR863" s="194"/>
      <c r="AS863" s="46"/>
    </row>
    <row r="864" spans="2:45" s="192" customFormat="1">
      <c r="B864" s="193"/>
      <c r="C864" s="193"/>
      <c r="D864" s="194"/>
      <c r="E864" s="194"/>
      <c r="H864" s="194"/>
      <c r="I864" s="194"/>
      <c r="J864" s="194"/>
      <c r="K864" s="194"/>
      <c r="L864" s="194"/>
      <c r="M864" s="194"/>
      <c r="N864" s="194"/>
      <c r="O864" s="194"/>
      <c r="P864" s="194"/>
      <c r="Q864" s="194"/>
      <c r="R864" s="194"/>
      <c r="S864" s="194"/>
      <c r="T864" s="194"/>
      <c r="U864" s="194"/>
      <c r="V864" s="194"/>
      <c r="W864" s="194"/>
      <c r="X864" s="194"/>
      <c r="Y864" s="194"/>
      <c r="Z864" s="194"/>
      <c r="AA864" s="194"/>
      <c r="AB864" s="194"/>
      <c r="AC864" s="194"/>
      <c r="AD864" s="194"/>
      <c r="AE864" s="194"/>
      <c r="AF864" s="194"/>
      <c r="AG864" s="194"/>
      <c r="AH864" s="194"/>
      <c r="AI864" s="194"/>
      <c r="AJ864" s="194"/>
      <c r="AK864" s="194"/>
      <c r="AL864" s="194"/>
      <c r="AM864" s="194"/>
      <c r="AN864" s="194"/>
      <c r="AO864" s="194"/>
      <c r="AP864" s="194"/>
      <c r="AQ864" s="194"/>
      <c r="AR864" s="194"/>
      <c r="AS864" s="46"/>
    </row>
    <row r="865" spans="2:45" s="192" customFormat="1">
      <c r="B865" s="193"/>
      <c r="C865" s="193"/>
      <c r="D865" s="194"/>
      <c r="E865" s="194"/>
      <c r="H865" s="194"/>
      <c r="I865" s="194"/>
      <c r="J865" s="194"/>
      <c r="K865" s="194"/>
      <c r="L865" s="194"/>
      <c r="M865" s="194"/>
      <c r="N865" s="194"/>
      <c r="O865" s="194"/>
      <c r="P865" s="194"/>
      <c r="Q865" s="194"/>
      <c r="R865" s="194"/>
      <c r="S865" s="194"/>
      <c r="T865" s="194"/>
      <c r="U865" s="194"/>
      <c r="V865" s="194"/>
      <c r="W865" s="194"/>
      <c r="X865" s="194"/>
      <c r="Y865" s="194"/>
      <c r="Z865" s="194"/>
      <c r="AA865" s="194"/>
      <c r="AB865" s="194"/>
      <c r="AC865" s="194"/>
      <c r="AD865" s="194"/>
      <c r="AE865" s="194"/>
      <c r="AF865" s="194"/>
      <c r="AG865" s="194"/>
      <c r="AH865" s="194"/>
      <c r="AI865" s="194"/>
      <c r="AJ865" s="194"/>
      <c r="AK865" s="194"/>
      <c r="AL865" s="194"/>
      <c r="AM865" s="194"/>
      <c r="AN865" s="194"/>
      <c r="AO865" s="194"/>
      <c r="AP865" s="194"/>
      <c r="AQ865" s="194"/>
      <c r="AR865" s="194"/>
      <c r="AS865" s="46"/>
    </row>
    <row r="866" spans="2:45" s="192" customFormat="1">
      <c r="B866" s="193"/>
      <c r="C866" s="193"/>
      <c r="D866" s="194"/>
      <c r="E866" s="194"/>
      <c r="H866" s="194"/>
      <c r="I866" s="194"/>
      <c r="J866" s="194"/>
      <c r="K866" s="194"/>
      <c r="L866" s="194"/>
      <c r="M866" s="194"/>
      <c r="N866" s="194"/>
      <c r="O866" s="194"/>
      <c r="P866" s="194"/>
      <c r="Q866" s="194"/>
      <c r="R866" s="194"/>
      <c r="S866" s="194"/>
      <c r="T866" s="194"/>
      <c r="U866" s="194"/>
      <c r="V866" s="194"/>
      <c r="W866" s="194"/>
      <c r="X866" s="194"/>
      <c r="Y866" s="194"/>
      <c r="Z866" s="194"/>
      <c r="AA866" s="194"/>
      <c r="AB866" s="194"/>
      <c r="AC866" s="194"/>
      <c r="AD866" s="194"/>
      <c r="AE866" s="194"/>
      <c r="AF866" s="194"/>
      <c r="AG866" s="194"/>
      <c r="AH866" s="194"/>
      <c r="AI866" s="194"/>
      <c r="AJ866" s="194"/>
      <c r="AK866" s="194"/>
      <c r="AL866" s="194"/>
      <c r="AM866" s="194"/>
      <c r="AN866" s="194"/>
      <c r="AO866" s="194"/>
      <c r="AP866" s="194"/>
      <c r="AQ866" s="194"/>
      <c r="AR866" s="194"/>
      <c r="AS866" s="46"/>
    </row>
    <row r="867" spans="2:45" s="192" customFormat="1">
      <c r="B867" s="193"/>
      <c r="C867" s="193"/>
      <c r="D867" s="194"/>
      <c r="E867" s="194"/>
      <c r="H867" s="194"/>
      <c r="I867" s="194"/>
      <c r="J867" s="194"/>
      <c r="K867" s="194"/>
      <c r="L867" s="194"/>
      <c r="M867" s="194"/>
      <c r="N867" s="194"/>
      <c r="O867" s="194"/>
      <c r="P867" s="194"/>
      <c r="Q867" s="194"/>
      <c r="R867" s="194"/>
      <c r="S867" s="194"/>
      <c r="T867" s="194"/>
      <c r="U867" s="194"/>
      <c r="V867" s="194"/>
      <c r="W867" s="194"/>
      <c r="X867" s="194"/>
      <c r="Y867" s="194"/>
      <c r="Z867" s="194"/>
      <c r="AA867" s="194"/>
      <c r="AB867" s="194"/>
      <c r="AC867" s="194"/>
      <c r="AD867" s="194"/>
      <c r="AE867" s="194"/>
      <c r="AF867" s="194"/>
      <c r="AG867" s="194"/>
      <c r="AH867" s="194"/>
      <c r="AI867" s="194"/>
      <c r="AJ867" s="194"/>
      <c r="AK867" s="194"/>
      <c r="AL867" s="194"/>
      <c r="AM867" s="194"/>
      <c r="AN867" s="194"/>
      <c r="AO867" s="194"/>
      <c r="AP867" s="194"/>
      <c r="AQ867" s="194"/>
      <c r="AR867" s="194"/>
      <c r="AS867" s="46"/>
    </row>
    <row r="868" spans="2:45" s="192" customFormat="1">
      <c r="B868" s="193"/>
      <c r="C868" s="193"/>
      <c r="D868" s="194"/>
      <c r="E868" s="194"/>
      <c r="H868" s="194"/>
      <c r="I868" s="194"/>
      <c r="J868" s="194"/>
      <c r="K868" s="194"/>
      <c r="L868" s="194"/>
      <c r="M868" s="194"/>
      <c r="N868" s="194"/>
      <c r="O868" s="194"/>
      <c r="P868" s="194"/>
      <c r="Q868" s="194"/>
      <c r="R868" s="194"/>
      <c r="S868" s="194"/>
      <c r="T868" s="194"/>
      <c r="U868" s="194"/>
      <c r="V868" s="194"/>
      <c r="W868" s="194"/>
      <c r="X868" s="194"/>
      <c r="Y868" s="194"/>
      <c r="Z868" s="194"/>
      <c r="AA868" s="194"/>
      <c r="AB868" s="194"/>
      <c r="AC868" s="194"/>
      <c r="AD868" s="194"/>
      <c r="AE868" s="194"/>
      <c r="AF868" s="194"/>
      <c r="AG868" s="194"/>
      <c r="AH868" s="194"/>
      <c r="AI868" s="194"/>
      <c r="AJ868" s="194"/>
      <c r="AK868" s="194"/>
      <c r="AL868" s="194"/>
      <c r="AM868" s="194"/>
      <c r="AN868" s="194"/>
      <c r="AO868" s="194"/>
      <c r="AP868" s="194"/>
      <c r="AQ868" s="194"/>
      <c r="AR868" s="194"/>
      <c r="AS868" s="46"/>
    </row>
    <row r="869" spans="2:45" s="192" customFormat="1">
      <c r="B869" s="193"/>
      <c r="C869" s="193"/>
      <c r="D869" s="194"/>
      <c r="E869" s="194"/>
      <c r="H869" s="194"/>
      <c r="I869" s="194"/>
      <c r="J869" s="194"/>
      <c r="K869" s="194"/>
      <c r="L869" s="194"/>
      <c r="M869" s="194"/>
      <c r="N869" s="194"/>
      <c r="O869" s="194"/>
      <c r="P869" s="194"/>
      <c r="Q869" s="194"/>
      <c r="R869" s="194"/>
      <c r="S869" s="194"/>
      <c r="T869" s="194"/>
      <c r="U869" s="194"/>
      <c r="V869" s="194"/>
      <c r="W869" s="194"/>
      <c r="X869" s="194"/>
      <c r="Y869" s="194"/>
      <c r="Z869" s="194"/>
      <c r="AA869" s="194"/>
      <c r="AB869" s="194"/>
      <c r="AC869" s="194"/>
      <c r="AD869" s="194"/>
      <c r="AE869" s="194"/>
      <c r="AF869" s="194"/>
      <c r="AG869" s="194"/>
      <c r="AH869" s="194"/>
      <c r="AI869" s="194"/>
      <c r="AJ869" s="194"/>
      <c r="AK869" s="194"/>
      <c r="AL869" s="194"/>
      <c r="AM869" s="194"/>
      <c r="AN869" s="194"/>
      <c r="AO869" s="194"/>
      <c r="AP869" s="194"/>
      <c r="AQ869" s="194"/>
      <c r="AR869" s="194"/>
      <c r="AS869" s="46"/>
    </row>
    <row r="870" spans="2:45" s="192" customFormat="1">
      <c r="B870" s="193"/>
      <c r="C870" s="193"/>
      <c r="D870" s="194"/>
      <c r="E870" s="194"/>
      <c r="H870" s="194"/>
      <c r="I870" s="194"/>
      <c r="J870" s="194"/>
      <c r="K870" s="194"/>
      <c r="L870" s="194"/>
      <c r="M870" s="194"/>
      <c r="N870" s="194"/>
      <c r="O870" s="194"/>
      <c r="P870" s="194"/>
      <c r="Q870" s="194"/>
      <c r="R870" s="194"/>
      <c r="S870" s="194"/>
      <c r="T870" s="194"/>
      <c r="U870" s="194"/>
      <c r="V870" s="194"/>
      <c r="W870" s="194"/>
      <c r="X870" s="194"/>
      <c r="Y870" s="194"/>
      <c r="Z870" s="194"/>
      <c r="AA870" s="194"/>
      <c r="AB870" s="194"/>
      <c r="AC870" s="194"/>
      <c r="AD870" s="194"/>
      <c r="AE870" s="194"/>
      <c r="AF870" s="194"/>
      <c r="AG870" s="194"/>
      <c r="AH870" s="194"/>
      <c r="AI870" s="194"/>
      <c r="AJ870" s="194"/>
      <c r="AK870" s="194"/>
      <c r="AL870" s="194"/>
      <c r="AM870" s="194"/>
      <c r="AN870" s="194"/>
      <c r="AO870" s="194"/>
      <c r="AP870" s="194"/>
      <c r="AQ870" s="194"/>
      <c r="AR870" s="194"/>
      <c r="AS870" s="46"/>
    </row>
    <row r="871" spans="2:45" s="192" customFormat="1">
      <c r="B871" s="193"/>
      <c r="C871" s="193"/>
      <c r="D871" s="194"/>
      <c r="E871" s="194"/>
      <c r="H871" s="194"/>
      <c r="I871" s="194"/>
      <c r="J871" s="194"/>
      <c r="K871" s="194"/>
      <c r="L871" s="194"/>
      <c r="M871" s="194"/>
      <c r="N871" s="194"/>
      <c r="O871" s="194"/>
      <c r="P871" s="194"/>
      <c r="Q871" s="194"/>
      <c r="R871" s="194"/>
      <c r="S871" s="194"/>
      <c r="T871" s="194"/>
      <c r="U871" s="194"/>
      <c r="V871" s="194"/>
      <c r="W871" s="194"/>
      <c r="X871" s="194"/>
      <c r="Y871" s="194"/>
      <c r="Z871" s="194"/>
      <c r="AA871" s="194"/>
      <c r="AB871" s="194"/>
      <c r="AC871" s="194"/>
      <c r="AD871" s="194"/>
      <c r="AE871" s="194"/>
      <c r="AF871" s="194"/>
      <c r="AG871" s="194"/>
      <c r="AH871" s="194"/>
      <c r="AI871" s="194"/>
      <c r="AJ871" s="194"/>
      <c r="AK871" s="194"/>
      <c r="AL871" s="194"/>
      <c r="AM871" s="194"/>
      <c r="AN871" s="194"/>
      <c r="AO871" s="194"/>
      <c r="AP871" s="194"/>
      <c r="AQ871" s="194"/>
      <c r="AR871" s="194"/>
      <c r="AS871" s="46"/>
    </row>
    <row r="872" spans="2:45" s="192" customFormat="1">
      <c r="B872" s="193"/>
      <c r="C872" s="193"/>
      <c r="D872" s="194"/>
      <c r="E872" s="194"/>
      <c r="H872" s="194"/>
      <c r="I872" s="194"/>
      <c r="J872" s="194"/>
      <c r="K872" s="194"/>
      <c r="L872" s="194"/>
      <c r="M872" s="194"/>
      <c r="N872" s="194"/>
      <c r="O872" s="194"/>
      <c r="P872" s="194"/>
      <c r="Q872" s="194"/>
      <c r="R872" s="194"/>
      <c r="S872" s="194"/>
      <c r="T872" s="194"/>
      <c r="U872" s="194"/>
      <c r="V872" s="194"/>
      <c r="W872" s="194"/>
      <c r="X872" s="194"/>
      <c r="Y872" s="194"/>
      <c r="Z872" s="194"/>
      <c r="AA872" s="194"/>
      <c r="AB872" s="194"/>
      <c r="AC872" s="194"/>
      <c r="AD872" s="194"/>
      <c r="AE872" s="194"/>
      <c r="AF872" s="194"/>
      <c r="AG872" s="194"/>
      <c r="AH872" s="194"/>
      <c r="AI872" s="194"/>
      <c r="AJ872" s="194"/>
      <c r="AK872" s="194"/>
      <c r="AL872" s="194"/>
      <c r="AM872" s="194"/>
      <c r="AN872" s="194"/>
      <c r="AO872" s="194"/>
      <c r="AP872" s="194"/>
      <c r="AQ872" s="194"/>
      <c r="AR872" s="194"/>
      <c r="AS872" s="46"/>
    </row>
    <row r="873" spans="2:45" s="192" customFormat="1">
      <c r="B873" s="193"/>
      <c r="C873" s="193"/>
      <c r="D873" s="194"/>
      <c r="E873" s="194"/>
      <c r="H873" s="194"/>
      <c r="I873" s="194"/>
      <c r="J873" s="194"/>
      <c r="K873" s="194"/>
      <c r="L873" s="194"/>
      <c r="M873" s="194"/>
      <c r="N873" s="194"/>
      <c r="O873" s="194"/>
      <c r="P873" s="194"/>
      <c r="Q873" s="194"/>
      <c r="R873" s="194"/>
      <c r="S873" s="194"/>
      <c r="T873" s="194"/>
      <c r="U873" s="194"/>
      <c r="V873" s="194"/>
      <c r="W873" s="194"/>
      <c r="X873" s="194"/>
      <c r="Y873" s="194"/>
      <c r="Z873" s="194"/>
      <c r="AA873" s="194"/>
      <c r="AB873" s="194"/>
      <c r="AC873" s="194"/>
      <c r="AD873" s="194"/>
      <c r="AE873" s="194"/>
      <c r="AF873" s="194"/>
      <c r="AG873" s="194"/>
      <c r="AH873" s="194"/>
      <c r="AI873" s="194"/>
      <c r="AJ873" s="194"/>
      <c r="AK873" s="194"/>
      <c r="AL873" s="194"/>
      <c r="AM873" s="194"/>
      <c r="AN873" s="194"/>
      <c r="AO873" s="194"/>
      <c r="AP873" s="194"/>
      <c r="AQ873" s="194"/>
      <c r="AR873" s="194"/>
      <c r="AS873" s="46"/>
    </row>
    <row r="874" spans="2:45" s="192" customFormat="1">
      <c r="B874" s="193"/>
      <c r="C874" s="193"/>
      <c r="D874" s="194"/>
      <c r="E874" s="194"/>
      <c r="H874" s="194"/>
      <c r="I874" s="194"/>
      <c r="J874" s="194"/>
      <c r="K874" s="194"/>
      <c r="L874" s="194"/>
      <c r="M874" s="194"/>
      <c r="N874" s="194"/>
      <c r="O874" s="194"/>
      <c r="P874" s="194"/>
      <c r="Q874" s="194"/>
      <c r="R874" s="194"/>
      <c r="S874" s="194"/>
      <c r="T874" s="194"/>
      <c r="U874" s="194"/>
      <c r="V874" s="194"/>
      <c r="W874" s="194"/>
      <c r="X874" s="194"/>
      <c r="Y874" s="194"/>
      <c r="Z874" s="194"/>
      <c r="AA874" s="194"/>
      <c r="AB874" s="194"/>
      <c r="AC874" s="194"/>
      <c r="AD874" s="194"/>
      <c r="AE874" s="194"/>
      <c r="AF874" s="194"/>
      <c r="AG874" s="194"/>
      <c r="AH874" s="194"/>
      <c r="AI874" s="194"/>
      <c r="AJ874" s="194"/>
      <c r="AK874" s="194"/>
      <c r="AL874" s="194"/>
      <c r="AM874" s="194"/>
      <c r="AN874" s="194"/>
      <c r="AO874" s="194"/>
      <c r="AP874" s="194"/>
      <c r="AQ874" s="194"/>
      <c r="AR874" s="194"/>
      <c r="AS874" s="46"/>
    </row>
    <row r="875" spans="2:45" s="192" customFormat="1">
      <c r="B875" s="193"/>
      <c r="C875" s="193"/>
      <c r="D875" s="194"/>
      <c r="E875" s="194"/>
      <c r="H875" s="194"/>
      <c r="I875" s="194"/>
      <c r="J875" s="194"/>
      <c r="K875" s="194"/>
      <c r="L875" s="194"/>
      <c r="M875" s="194"/>
      <c r="N875" s="194"/>
      <c r="O875" s="194"/>
      <c r="P875" s="194"/>
      <c r="Q875" s="194"/>
      <c r="R875" s="194"/>
      <c r="S875" s="194"/>
      <c r="T875" s="194"/>
      <c r="U875" s="194"/>
      <c r="V875" s="194"/>
      <c r="W875" s="194"/>
      <c r="X875" s="194"/>
      <c r="Y875" s="194"/>
      <c r="Z875" s="194"/>
      <c r="AA875" s="194"/>
      <c r="AB875" s="194"/>
      <c r="AC875" s="194"/>
      <c r="AD875" s="194"/>
      <c r="AE875" s="194"/>
      <c r="AF875" s="194"/>
      <c r="AG875" s="194"/>
      <c r="AH875" s="194"/>
      <c r="AI875" s="194"/>
      <c r="AJ875" s="194"/>
      <c r="AK875" s="194"/>
      <c r="AL875" s="194"/>
      <c r="AM875" s="194"/>
      <c r="AN875" s="194"/>
      <c r="AO875" s="194"/>
      <c r="AP875" s="194"/>
      <c r="AQ875" s="194"/>
      <c r="AR875" s="194"/>
      <c r="AS875" s="46"/>
    </row>
    <row r="876" spans="2:45" s="192" customFormat="1">
      <c r="B876" s="193"/>
      <c r="C876" s="193"/>
      <c r="D876" s="194"/>
      <c r="E876" s="194"/>
      <c r="H876" s="194"/>
      <c r="I876" s="194"/>
      <c r="J876" s="194"/>
      <c r="K876" s="194"/>
      <c r="L876" s="194"/>
      <c r="M876" s="194"/>
      <c r="N876" s="194"/>
      <c r="O876" s="194"/>
      <c r="P876" s="194"/>
      <c r="Q876" s="194"/>
      <c r="R876" s="194"/>
      <c r="S876" s="194"/>
      <c r="T876" s="194"/>
      <c r="U876" s="194"/>
      <c r="V876" s="194"/>
      <c r="W876" s="194"/>
      <c r="X876" s="194"/>
      <c r="Y876" s="194"/>
      <c r="Z876" s="194"/>
      <c r="AA876" s="194"/>
      <c r="AB876" s="194"/>
      <c r="AC876" s="194"/>
      <c r="AD876" s="194"/>
      <c r="AE876" s="194"/>
      <c r="AF876" s="194"/>
      <c r="AG876" s="194"/>
      <c r="AH876" s="194"/>
      <c r="AI876" s="194"/>
      <c r="AJ876" s="194"/>
      <c r="AK876" s="194"/>
      <c r="AL876" s="194"/>
      <c r="AM876" s="194"/>
      <c r="AN876" s="194"/>
      <c r="AO876" s="194"/>
      <c r="AP876" s="194"/>
      <c r="AQ876" s="194"/>
      <c r="AR876" s="194"/>
      <c r="AS876" s="46"/>
    </row>
    <row r="877" spans="2:45" s="192" customFormat="1">
      <c r="B877" s="193"/>
      <c r="C877" s="193"/>
      <c r="D877" s="194"/>
      <c r="E877" s="194"/>
      <c r="H877" s="194"/>
      <c r="I877" s="194"/>
      <c r="J877" s="194"/>
      <c r="K877" s="194"/>
      <c r="L877" s="194"/>
      <c r="M877" s="194"/>
      <c r="N877" s="194"/>
      <c r="O877" s="194"/>
      <c r="P877" s="194"/>
      <c r="Q877" s="194"/>
      <c r="R877" s="194"/>
      <c r="S877" s="194"/>
      <c r="T877" s="194"/>
      <c r="U877" s="194"/>
      <c r="V877" s="194"/>
      <c r="W877" s="194"/>
      <c r="X877" s="194"/>
      <c r="Y877" s="194"/>
      <c r="Z877" s="194"/>
      <c r="AA877" s="194"/>
      <c r="AB877" s="194"/>
      <c r="AC877" s="194"/>
      <c r="AD877" s="194"/>
      <c r="AE877" s="194"/>
      <c r="AF877" s="194"/>
      <c r="AG877" s="194"/>
      <c r="AH877" s="194"/>
      <c r="AI877" s="194"/>
      <c r="AJ877" s="194"/>
      <c r="AK877" s="194"/>
      <c r="AL877" s="194"/>
      <c r="AM877" s="194"/>
      <c r="AN877" s="194"/>
      <c r="AO877" s="194"/>
      <c r="AP877" s="194"/>
      <c r="AQ877" s="194"/>
      <c r="AR877" s="194"/>
      <c r="AS877" s="46"/>
    </row>
    <row r="878" spans="2:45" s="192" customFormat="1">
      <c r="B878" s="193"/>
      <c r="C878" s="193"/>
      <c r="D878" s="194"/>
      <c r="E878" s="194"/>
      <c r="H878" s="194"/>
      <c r="I878" s="194"/>
      <c r="J878" s="194"/>
      <c r="K878" s="194"/>
      <c r="L878" s="194"/>
      <c r="M878" s="194"/>
      <c r="N878" s="194"/>
      <c r="O878" s="194"/>
      <c r="P878" s="194"/>
      <c r="Q878" s="194"/>
      <c r="R878" s="194"/>
      <c r="S878" s="194"/>
      <c r="T878" s="194"/>
      <c r="U878" s="194"/>
      <c r="V878" s="194"/>
      <c r="W878" s="194"/>
      <c r="X878" s="194"/>
      <c r="Y878" s="194"/>
      <c r="Z878" s="194"/>
      <c r="AA878" s="194"/>
      <c r="AB878" s="194"/>
      <c r="AC878" s="194"/>
      <c r="AD878" s="194"/>
      <c r="AE878" s="194"/>
      <c r="AF878" s="194"/>
      <c r="AG878" s="194"/>
      <c r="AH878" s="194"/>
      <c r="AI878" s="194"/>
      <c r="AJ878" s="194"/>
      <c r="AK878" s="194"/>
      <c r="AL878" s="194"/>
      <c r="AM878" s="194"/>
      <c r="AN878" s="194"/>
      <c r="AO878" s="194"/>
      <c r="AP878" s="194"/>
      <c r="AQ878" s="194"/>
      <c r="AR878" s="194"/>
      <c r="AS878" s="46"/>
    </row>
    <row r="879" spans="2:45" s="192" customFormat="1">
      <c r="B879" s="193"/>
      <c r="C879" s="193"/>
      <c r="D879" s="194"/>
      <c r="E879" s="194"/>
      <c r="H879" s="194"/>
      <c r="I879" s="194"/>
      <c r="J879" s="194"/>
      <c r="K879" s="194"/>
      <c r="L879" s="194"/>
      <c r="M879" s="194"/>
      <c r="N879" s="194"/>
      <c r="O879" s="194"/>
      <c r="P879" s="194"/>
      <c r="Q879" s="194"/>
      <c r="R879" s="194"/>
      <c r="S879" s="194"/>
      <c r="T879" s="194"/>
      <c r="U879" s="194"/>
      <c r="V879" s="194"/>
      <c r="W879" s="194"/>
      <c r="X879" s="194"/>
      <c r="Y879" s="194"/>
      <c r="Z879" s="194"/>
      <c r="AA879" s="194"/>
      <c r="AB879" s="194"/>
      <c r="AC879" s="194"/>
      <c r="AD879" s="194"/>
      <c r="AE879" s="194"/>
      <c r="AF879" s="194"/>
      <c r="AG879" s="194"/>
      <c r="AH879" s="194"/>
      <c r="AI879" s="194"/>
      <c r="AJ879" s="194"/>
      <c r="AK879" s="194"/>
      <c r="AL879" s="194"/>
      <c r="AM879" s="194"/>
      <c r="AN879" s="194"/>
      <c r="AO879" s="194"/>
      <c r="AP879" s="194"/>
      <c r="AQ879" s="194"/>
      <c r="AR879" s="194"/>
      <c r="AS879" s="46"/>
    </row>
    <row r="880" spans="2:45" s="192" customFormat="1">
      <c r="B880" s="193"/>
      <c r="C880" s="193"/>
      <c r="D880" s="194"/>
      <c r="E880" s="194"/>
      <c r="H880" s="194"/>
      <c r="I880" s="194"/>
      <c r="J880" s="194"/>
      <c r="K880" s="194"/>
      <c r="L880" s="194"/>
      <c r="M880" s="194"/>
      <c r="N880" s="194"/>
      <c r="O880" s="194"/>
      <c r="P880" s="194"/>
      <c r="Q880" s="194"/>
      <c r="R880" s="194"/>
      <c r="S880" s="194"/>
      <c r="T880" s="194"/>
      <c r="U880" s="194"/>
      <c r="V880" s="194"/>
      <c r="W880" s="194"/>
      <c r="X880" s="194"/>
      <c r="Y880" s="194"/>
      <c r="Z880" s="194"/>
      <c r="AA880" s="194"/>
      <c r="AB880" s="194"/>
      <c r="AC880" s="194"/>
      <c r="AD880" s="194"/>
      <c r="AE880" s="194"/>
      <c r="AF880" s="194"/>
      <c r="AG880" s="194"/>
      <c r="AH880" s="194"/>
      <c r="AI880" s="194"/>
      <c r="AJ880" s="194"/>
      <c r="AK880" s="194"/>
      <c r="AL880" s="194"/>
      <c r="AM880" s="194"/>
      <c r="AN880" s="194"/>
      <c r="AO880" s="194"/>
      <c r="AP880" s="194"/>
      <c r="AQ880" s="194"/>
      <c r="AR880" s="194"/>
      <c r="AS880" s="46"/>
    </row>
    <row r="881" spans="2:45" s="192" customFormat="1">
      <c r="B881" s="193"/>
      <c r="C881" s="193"/>
      <c r="D881" s="194"/>
      <c r="E881" s="194"/>
      <c r="H881" s="194"/>
      <c r="I881" s="194"/>
      <c r="J881" s="194"/>
      <c r="K881" s="194"/>
      <c r="L881" s="194"/>
      <c r="M881" s="194"/>
      <c r="N881" s="194"/>
      <c r="O881" s="194"/>
      <c r="P881" s="194"/>
      <c r="Q881" s="194"/>
      <c r="R881" s="194"/>
      <c r="S881" s="194"/>
      <c r="T881" s="194"/>
      <c r="U881" s="194"/>
      <c r="V881" s="194"/>
      <c r="W881" s="194"/>
      <c r="X881" s="194"/>
      <c r="Y881" s="194"/>
      <c r="Z881" s="194"/>
      <c r="AA881" s="194"/>
      <c r="AB881" s="194"/>
      <c r="AC881" s="194"/>
      <c r="AD881" s="194"/>
      <c r="AE881" s="194"/>
      <c r="AF881" s="194"/>
      <c r="AG881" s="194"/>
      <c r="AH881" s="194"/>
      <c r="AI881" s="194"/>
      <c r="AJ881" s="194"/>
      <c r="AK881" s="194"/>
      <c r="AL881" s="194"/>
      <c r="AM881" s="194"/>
      <c r="AN881" s="194"/>
      <c r="AO881" s="194"/>
      <c r="AP881" s="194"/>
      <c r="AQ881" s="194"/>
      <c r="AR881" s="194"/>
      <c r="AS881" s="46"/>
    </row>
    <row r="882" spans="2:45" s="192" customFormat="1">
      <c r="B882" s="193"/>
      <c r="C882" s="193"/>
      <c r="D882" s="194"/>
      <c r="E882" s="194"/>
      <c r="H882" s="194"/>
      <c r="I882" s="194"/>
      <c r="J882" s="194"/>
      <c r="K882" s="194"/>
      <c r="L882" s="194"/>
      <c r="M882" s="194"/>
      <c r="N882" s="194"/>
      <c r="O882" s="194"/>
      <c r="P882" s="194"/>
      <c r="Q882" s="194"/>
      <c r="R882" s="194"/>
      <c r="S882" s="194"/>
      <c r="T882" s="194"/>
      <c r="U882" s="194"/>
      <c r="V882" s="194"/>
      <c r="W882" s="194"/>
      <c r="X882" s="194"/>
      <c r="Y882" s="194"/>
      <c r="Z882" s="194"/>
      <c r="AA882" s="194"/>
      <c r="AB882" s="194"/>
      <c r="AC882" s="194"/>
      <c r="AD882" s="194"/>
      <c r="AE882" s="194"/>
      <c r="AF882" s="194"/>
      <c r="AG882" s="194"/>
      <c r="AH882" s="194"/>
      <c r="AI882" s="194"/>
      <c r="AJ882" s="194"/>
      <c r="AK882" s="194"/>
      <c r="AL882" s="194"/>
      <c r="AM882" s="194"/>
      <c r="AN882" s="194"/>
      <c r="AO882" s="194"/>
      <c r="AP882" s="194"/>
      <c r="AQ882" s="194"/>
      <c r="AR882" s="194"/>
      <c r="AS882" s="46"/>
    </row>
    <row r="883" spans="2:45" s="192" customFormat="1">
      <c r="B883" s="193"/>
      <c r="C883" s="193"/>
      <c r="D883" s="194"/>
      <c r="E883" s="194"/>
      <c r="H883" s="194"/>
      <c r="I883" s="194"/>
      <c r="J883" s="194"/>
      <c r="K883" s="194"/>
      <c r="L883" s="194"/>
      <c r="M883" s="194"/>
      <c r="N883" s="194"/>
      <c r="O883" s="194"/>
      <c r="P883" s="194"/>
      <c r="Q883" s="194"/>
      <c r="R883" s="194"/>
      <c r="S883" s="194"/>
      <c r="T883" s="194"/>
      <c r="U883" s="194"/>
      <c r="V883" s="194"/>
      <c r="W883" s="194"/>
      <c r="X883" s="194"/>
      <c r="Y883" s="194"/>
      <c r="Z883" s="194"/>
      <c r="AA883" s="194"/>
      <c r="AB883" s="194"/>
      <c r="AC883" s="194"/>
      <c r="AD883" s="194"/>
      <c r="AE883" s="194"/>
      <c r="AF883" s="194"/>
      <c r="AG883" s="194"/>
      <c r="AH883" s="194"/>
      <c r="AI883" s="194"/>
      <c r="AJ883" s="194"/>
      <c r="AK883" s="194"/>
      <c r="AL883" s="194"/>
      <c r="AM883" s="194"/>
      <c r="AN883" s="194"/>
      <c r="AO883" s="194"/>
      <c r="AP883" s="194"/>
      <c r="AQ883" s="194"/>
      <c r="AR883" s="194"/>
      <c r="AS883" s="46"/>
    </row>
    <row r="884" spans="2:45" s="192" customFormat="1">
      <c r="B884" s="193"/>
      <c r="C884" s="193"/>
      <c r="D884" s="194"/>
      <c r="E884" s="194"/>
      <c r="H884" s="194"/>
      <c r="I884" s="194"/>
      <c r="J884" s="194"/>
      <c r="K884" s="194"/>
      <c r="L884" s="194"/>
      <c r="M884" s="194"/>
      <c r="N884" s="194"/>
      <c r="O884" s="194"/>
      <c r="P884" s="194"/>
      <c r="Q884" s="194"/>
      <c r="R884" s="194"/>
      <c r="S884" s="194"/>
      <c r="T884" s="194"/>
      <c r="U884" s="194"/>
      <c r="V884" s="194"/>
      <c r="W884" s="194"/>
      <c r="X884" s="194"/>
      <c r="Y884" s="194"/>
      <c r="Z884" s="194"/>
      <c r="AA884" s="194"/>
      <c r="AB884" s="194"/>
      <c r="AC884" s="194"/>
      <c r="AD884" s="194"/>
      <c r="AE884" s="194"/>
      <c r="AF884" s="194"/>
      <c r="AG884" s="194"/>
      <c r="AH884" s="194"/>
      <c r="AI884" s="194"/>
      <c r="AJ884" s="194"/>
      <c r="AK884" s="194"/>
      <c r="AL884" s="194"/>
      <c r="AM884" s="194"/>
      <c r="AN884" s="194"/>
      <c r="AO884" s="194"/>
      <c r="AP884" s="194"/>
      <c r="AQ884" s="194"/>
      <c r="AR884" s="194"/>
      <c r="AS884" s="46"/>
    </row>
    <row r="885" spans="2:45" s="192" customFormat="1">
      <c r="B885" s="193"/>
      <c r="C885" s="193"/>
      <c r="D885" s="194"/>
      <c r="E885" s="194"/>
      <c r="H885" s="194"/>
      <c r="I885" s="194"/>
      <c r="J885" s="194"/>
      <c r="K885" s="194"/>
      <c r="L885" s="194"/>
      <c r="M885" s="194"/>
      <c r="N885" s="194"/>
      <c r="O885" s="194"/>
      <c r="P885" s="194"/>
      <c r="Q885" s="194"/>
      <c r="R885" s="194"/>
      <c r="S885" s="194"/>
      <c r="T885" s="194"/>
      <c r="U885" s="194"/>
      <c r="V885" s="194"/>
      <c r="W885" s="194"/>
      <c r="X885" s="194"/>
      <c r="Y885" s="194"/>
      <c r="Z885" s="194"/>
      <c r="AA885" s="194"/>
      <c r="AB885" s="194"/>
      <c r="AC885" s="194"/>
      <c r="AD885" s="194"/>
      <c r="AE885" s="194"/>
      <c r="AF885" s="194"/>
      <c r="AG885" s="194"/>
      <c r="AH885" s="194"/>
      <c r="AI885" s="194"/>
      <c r="AJ885" s="194"/>
      <c r="AK885" s="194"/>
      <c r="AL885" s="194"/>
      <c r="AM885" s="194"/>
      <c r="AN885" s="194"/>
      <c r="AO885" s="194"/>
      <c r="AP885" s="194"/>
      <c r="AQ885" s="194"/>
      <c r="AR885" s="194"/>
      <c r="AS885" s="46"/>
    </row>
    <row r="886" spans="2:45" s="192" customFormat="1">
      <c r="B886" s="193"/>
      <c r="C886" s="193"/>
      <c r="D886" s="194"/>
      <c r="E886" s="194"/>
      <c r="H886" s="194"/>
      <c r="I886" s="194"/>
      <c r="J886" s="194"/>
      <c r="K886" s="194"/>
      <c r="L886" s="194"/>
      <c r="M886" s="194"/>
      <c r="N886" s="194"/>
      <c r="O886" s="194"/>
      <c r="P886" s="194"/>
      <c r="Q886" s="194"/>
      <c r="R886" s="194"/>
      <c r="S886" s="194"/>
      <c r="T886" s="194"/>
      <c r="U886" s="194"/>
      <c r="V886" s="194"/>
      <c r="W886" s="194"/>
      <c r="X886" s="194"/>
      <c r="Y886" s="194"/>
      <c r="Z886" s="194"/>
      <c r="AA886" s="194"/>
      <c r="AB886" s="194"/>
      <c r="AC886" s="194"/>
      <c r="AD886" s="194"/>
      <c r="AE886" s="194"/>
      <c r="AF886" s="194"/>
      <c r="AG886" s="194"/>
      <c r="AH886" s="194"/>
      <c r="AI886" s="194"/>
      <c r="AJ886" s="194"/>
      <c r="AK886" s="194"/>
      <c r="AL886" s="194"/>
      <c r="AM886" s="194"/>
      <c r="AN886" s="194"/>
      <c r="AO886" s="194"/>
      <c r="AP886" s="194"/>
      <c r="AQ886" s="194"/>
      <c r="AR886" s="194"/>
      <c r="AS886" s="46"/>
    </row>
    <row r="887" spans="2:45" s="192" customFormat="1">
      <c r="B887" s="193"/>
      <c r="C887" s="193"/>
      <c r="D887" s="194"/>
      <c r="E887" s="194"/>
      <c r="H887" s="194"/>
      <c r="I887" s="194"/>
      <c r="J887" s="194"/>
      <c r="K887" s="194"/>
      <c r="L887" s="194"/>
      <c r="M887" s="194"/>
      <c r="N887" s="194"/>
      <c r="O887" s="194"/>
      <c r="P887" s="194"/>
      <c r="Q887" s="194"/>
      <c r="R887" s="194"/>
      <c r="S887" s="194"/>
      <c r="T887" s="194"/>
      <c r="U887" s="194"/>
      <c r="V887" s="194"/>
      <c r="W887" s="194"/>
      <c r="X887" s="194"/>
      <c r="Y887" s="194"/>
      <c r="Z887" s="194"/>
      <c r="AA887" s="194"/>
      <c r="AB887" s="194"/>
      <c r="AC887" s="194"/>
      <c r="AD887" s="194"/>
      <c r="AE887" s="194"/>
      <c r="AF887" s="194"/>
      <c r="AG887" s="194"/>
      <c r="AH887" s="194"/>
      <c r="AI887" s="194"/>
      <c r="AJ887" s="194"/>
      <c r="AK887" s="194"/>
      <c r="AL887" s="194"/>
      <c r="AM887" s="194"/>
      <c r="AN887" s="194"/>
      <c r="AO887" s="194"/>
      <c r="AP887" s="194"/>
      <c r="AQ887" s="194"/>
      <c r="AR887" s="194"/>
      <c r="AS887" s="46"/>
    </row>
    <row r="888" spans="2:45" s="192" customFormat="1">
      <c r="B888" s="193"/>
      <c r="C888" s="193"/>
      <c r="D888" s="194"/>
      <c r="E888" s="194"/>
      <c r="H888" s="194"/>
      <c r="I888" s="194"/>
      <c r="J888" s="194"/>
      <c r="K888" s="194"/>
      <c r="L888" s="194"/>
      <c r="M888" s="194"/>
      <c r="N888" s="194"/>
      <c r="O888" s="194"/>
      <c r="P888" s="194"/>
      <c r="Q888" s="194"/>
      <c r="R888" s="194"/>
      <c r="S888" s="194"/>
      <c r="T888" s="194"/>
      <c r="U888" s="194"/>
      <c r="V888" s="194"/>
      <c r="W888" s="194"/>
      <c r="X888" s="194"/>
      <c r="Y888" s="194"/>
      <c r="Z888" s="194"/>
      <c r="AA888" s="194"/>
      <c r="AB888" s="194"/>
      <c r="AC888" s="194"/>
      <c r="AD888" s="194"/>
      <c r="AE888" s="194"/>
      <c r="AF888" s="194"/>
      <c r="AG888" s="194"/>
      <c r="AH888" s="194"/>
      <c r="AI888" s="194"/>
      <c r="AJ888" s="194"/>
      <c r="AK888" s="194"/>
      <c r="AL888" s="194"/>
      <c r="AM888" s="194"/>
      <c r="AN888" s="194"/>
      <c r="AO888" s="194"/>
      <c r="AP888" s="194"/>
      <c r="AQ888" s="194"/>
      <c r="AR888" s="194"/>
      <c r="AS888" s="46"/>
    </row>
    <row r="889" spans="2:45" s="192" customFormat="1">
      <c r="B889" s="193"/>
      <c r="C889" s="193"/>
      <c r="D889" s="194"/>
      <c r="E889" s="194"/>
      <c r="H889" s="194"/>
      <c r="I889" s="194"/>
      <c r="J889" s="194"/>
      <c r="K889" s="194"/>
      <c r="L889" s="194"/>
      <c r="M889" s="194"/>
      <c r="N889" s="194"/>
      <c r="O889" s="194"/>
      <c r="P889" s="194"/>
      <c r="Q889" s="194"/>
      <c r="R889" s="194"/>
      <c r="S889" s="194"/>
      <c r="T889" s="194"/>
      <c r="U889" s="194"/>
      <c r="V889" s="194"/>
      <c r="W889" s="194"/>
      <c r="X889" s="194"/>
      <c r="Y889" s="194"/>
      <c r="Z889" s="194"/>
      <c r="AA889" s="194"/>
      <c r="AB889" s="194"/>
      <c r="AC889" s="194"/>
      <c r="AD889" s="194"/>
      <c r="AE889" s="194"/>
      <c r="AF889" s="194"/>
      <c r="AG889" s="194"/>
      <c r="AH889" s="194"/>
      <c r="AI889" s="194"/>
      <c r="AJ889" s="194"/>
      <c r="AK889" s="194"/>
      <c r="AL889" s="194"/>
      <c r="AM889" s="194"/>
      <c r="AN889" s="194"/>
      <c r="AO889" s="194"/>
      <c r="AP889" s="194"/>
      <c r="AQ889" s="194"/>
      <c r="AR889" s="194"/>
      <c r="AS889" s="46"/>
    </row>
    <row r="890" spans="2:45" s="192" customFormat="1">
      <c r="B890" s="193"/>
      <c r="C890" s="193"/>
      <c r="D890" s="194"/>
      <c r="E890" s="194"/>
      <c r="H890" s="194"/>
      <c r="I890" s="194"/>
      <c r="J890" s="194"/>
      <c r="K890" s="194"/>
      <c r="L890" s="194"/>
      <c r="M890" s="194"/>
      <c r="N890" s="194"/>
      <c r="O890" s="194"/>
      <c r="P890" s="194"/>
      <c r="Q890" s="194"/>
      <c r="R890" s="194"/>
      <c r="S890" s="194"/>
      <c r="T890" s="194"/>
      <c r="U890" s="194"/>
      <c r="V890" s="194"/>
      <c r="W890" s="194"/>
      <c r="X890" s="194"/>
      <c r="Y890" s="194"/>
      <c r="Z890" s="194"/>
      <c r="AA890" s="194"/>
      <c r="AB890" s="194"/>
      <c r="AC890" s="194"/>
      <c r="AD890" s="194"/>
      <c r="AE890" s="194"/>
      <c r="AF890" s="194"/>
      <c r="AG890" s="194"/>
      <c r="AH890" s="194"/>
      <c r="AI890" s="194"/>
      <c r="AJ890" s="194"/>
      <c r="AK890" s="194"/>
      <c r="AL890" s="194"/>
      <c r="AM890" s="194"/>
      <c r="AN890" s="194"/>
      <c r="AO890" s="194"/>
      <c r="AP890" s="194"/>
      <c r="AQ890" s="194"/>
      <c r="AR890" s="194"/>
      <c r="AS890" s="46"/>
    </row>
    <row r="891" spans="2:45" s="192" customFormat="1">
      <c r="B891" s="193"/>
      <c r="C891" s="193"/>
      <c r="D891" s="194"/>
      <c r="E891" s="194"/>
      <c r="H891" s="194"/>
      <c r="I891" s="194"/>
      <c r="J891" s="194"/>
      <c r="K891" s="194"/>
      <c r="L891" s="194"/>
      <c r="M891" s="194"/>
      <c r="N891" s="194"/>
      <c r="O891" s="194"/>
      <c r="P891" s="194"/>
      <c r="Q891" s="194"/>
      <c r="R891" s="194"/>
      <c r="S891" s="194"/>
      <c r="T891" s="194"/>
      <c r="U891" s="194"/>
      <c r="V891" s="194"/>
      <c r="W891" s="194"/>
      <c r="X891" s="194"/>
      <c r="Y891" s="194"/>
      <c r="Z891" s="194"/>
      <c r="AA891" s="194"/>
      <c r="AB891" s="194"/>
      <c r="AC891" s="194"/>
      <c r="AD891" s="194"/>
      <c r="AE891" s="194"/>
      <c r="AF891" s="194"/>
      <c r="AG891" s="194"/>
      <c r="AH891" s="194"/>
      <c r="AI891" s="194"/>
      <c r="AJ891" s="194"/>
      <c r="AK891" s="194"/>
      <c r="AL891" s="194"/>
      <c r="AM891" s="194"/>
      <c r="AN891" s="194"/>
      <c r="AO891" s="194"/>
      <c r="AP891" s="194"/>
      <c r="AQ891" s="194"/>
      <c r="AR891" s="194"/>
      <c r="AS891" s="46"/>
    </row>
    <row r="892" spans="2:45" s="192" customFormat="1">
      <c r="B892" s="193"/>
      <c r="C892" s="193"/>
      <c r="D892" s="194"/>
      <c r="E892" s="194"/>
      <c r="H892" s="194"/>
      <c r="I892" s="194"/>
      <c r="J892" s="194"/>
      <c r="K892" s="194"/>
      <c r="L892" s="194"/>
      <c r="M892" s="194"/>
      <c r="N892" s="194"/>
      <c r="O892" s="194"/>
      <c r="P892" s="194"/>
      <c r="Q892" s="194"/>
      <c r="R892" s="194"/>
      <c r="S892" s="194"/>
      <c r="T892" s="194"/>
      <c r="U892" s="194"/>
      <c r="V892" s="194"/>
      <c r="W892" s="194"/>
      <c r="X892" s="194"/>
      <c r="Y892" s="194"/>
      <c r="Z892" s="194"/>
      <c r="AA892" s="194"/>
      <c r="AB892" s="194"/>
      <c r="AC892" s="194"/>
      <c r="AD892" s="194"/>
      <c r="AE892" s="194"/>
      <c r="AF892" s="194"/>
      <c r="AG892" s="194"/>
      <c r="AH892" s="194"/>
      <c r="AI892" s="194"/>
      <c r="AJ892" s="194"/>
      <c r="AK892" s="194"/>
      <c r="AL892" s="194"/>
      <c r="AM892" s="194"/>
      <c r="AN892" s="194"/>
      <c r="AO892" s="194"/>
      <c r="AP892" s="194"/>
      <c r="AQ892" s="194"/>
      <c r="AR892" s="194"/>
      <c r="AS892" s="46"/>
    </row>
    <row r="893" spans="2:45" s="192" customFormat="1">
      <c r="B893" s="193"/>
      <c r="C893" s="193"/>
      <c r="D893" s="194"/>
      <c r="E893" s="194"/>
      <c r="H893" s="194"/>
      <c r="I893" s="194"/>
      <c r="J893" s="194"/>
      <c r="K893" s="194"/>
      <c r="L893" s="194"/>
      <c r="M893" s="194"/>
      <c r="N893" s="194"/>
      <c r="O893" s="194"/>
      <c r="P893" s="194"/>
      <c r="Q893" s="194"/>
      <c r="R893" s="194"/>
      <c r="S893" s="194"/>
      <c r="T893" s="194"/>
      <c r="U893" s="194"/>
      <c r="V893" s="194"/>
      <c r="W893" s="194"/>
      <c r="X893" s="194"/>
      <c r="Y893" s="194"/>
      <c r="Z893" s="194"/>
      <c r="AA893" s="194"/>
      <c r="AB893" s="194"/>
      <c r="AC893" s="194"/>
      <c r="AD893" s="194"/>
      <c r="AE893" s="194"/>
      <c r="AF893" s="194"/>
      <c r="AG893" s="194"/>
      <c r="AH893" s="194"/>
      <c r="AI893" s="194"/>
      <c r="AJ893" s="194"/>
      <c r="AK893" s="194"/>
      <c r="AL893" s="194"/>
      <c r="AM893" s="194"/>
      <c r="AN893" s="194"/>
      <c r="AO893" s="194"/>
      <c r="AP893" s="194"/>
      <c r="AQ893" s="194"/>
      <c r="AR893" s="194"/>
      <c r="AS893" s="46"/>
    </row>
    <row r="894" spans="2:45" s="192" customFormat="1">
      <c r="B894" s="193"/>
      <c r="C894" s="193"/>
      <c r="D894" s="194"/>
      <c r="E894" s="194"/>
      <c r="H894" s="194"/>
      <c r="I894" s="194"/>
      <c r="J894" s="194"/>
      <c r="K894" s="194"/>
      <c r="L894" s="194"/>
      <c r="M894" s="194"/>
      <c r="N894" s="194"/>
      <c r="O894" s="194"/>
      <c r="P894" s="194"/>
      <c r="Q894" s="194"/>
      <c r="R894" s="194"/>
      <c r="S894" s="194"/>
      <c r="T894" s="194"/>
      <c r="U894" s="194"/>
      <c r="V894" s="194"/>
      <c r="W894" s="194"/>
      <c r="X894" s="194"/>
      <c r="Y894" s="194"/>
      <c r="Z894" s="194"/>
      <c r="AA894" s="194"/>
      <c r="AB894" s="194"/>
      <c r="AC894" s="194"/>
      <c r="AD894" s="194"/>
      <c r="AE894" s="194"/>
      <c r="AF894" s="194"/>
      <c r="AG894" s="194"/>
      <c r="AH894" s="194"/>
      <c r="AI894" s="194"/>
      <c r="AJ894" s="194"/>
      <c r="AK894" s="194"/>
      <c r="AL894" s="194"/>
      <c r="AM894" s="194"/>
      <c r="AN894" s="194"/>
      <c r="AO894" s="194"/>
      <c r="AP894" s="194"/>
      <c r="AQ894" s="194"/>
      <c r="AR894" s="194"/>
      <c r="AS894" s="46"/>
    </row>
    <row r="895" spans="2:45" s="192" customFormat="1">
      <c r="B895" s="193"/>
      <c r="C895" s="193"/>
      <c r="D895" s="194"/>
      <c r="E895" s="194"/>
      <c r="H895" s="194"/>
      <c r="I895" s="194"/>
      <c r="J895" s="194"/>
      <c r="K895" s="194"/>
      <c r="L895" s="194"/>
      <c r="M895" s="194"/>
      <c r="N895" s="194"/>
      <c r="O895" s="194"/>
      <c r="P895" s="194"/>
      <c r="Q895" s="194"/>
      <c r="R895" s="194"/>
      <c r="S895" s="194"/>
      <c r="T895" s="194"/>
      <c r="U895" s="194"/>
      <c r="V895" s="194"/>
      <c r="W895" s="194"/>
      <c r="X895" s="194"/>
      <c r="Y895" s="194"/>
      <c r="Z895" s="194"/>
      <c r="AA895" s="194"/>
      <c r="AB895" s="194"/>
      <c r="AC895" s="194"/>
      <c r="AD895" s="194"/>
      <c r="AE895" s="194"/>
      <c r="AF895" s="194"/>
      <c r="AG895" s="194"/>
      <c r="AH895" s="194"/>
      <c r="AI895" s="194"/>
      <c r="AJ895" s="194"/>
      <c r="AK895" s="194"/>
      <c r="AL895" s="194"/>
      <c r="AM895" s="194"/>
      <c r="AN895" s="194"/>
      <c r="AO895" s="194"/>
      <c r="AP895" s="194"/>
      <c r="AQ895" s="194"/>
      <c r="AR895" s="194"/>
      <c r="AS895" s="46"/>
    </row>
    <row r="896" spans="2:45" s="192" customFormat="1">
      <c r="B896" s="193"/>
      <c r="C896" s="193"/>
      <c r="D896" s="194"/>
      <c r="E896" s="194"/>
      <c r="H896" s="194"/>
      <c r="I896" s="194"/>
      <c r="J896" s="194"/>
      <c r="K896" s="194"/>
      <c r="L896" s="194"/>
      <c r="M896" s="194"/>
      <c r="N896" s="194"/>
      <c r="O896" s="194"/>
      <c r="P896" s="194"/>
      <c r="Q896" s="194"/>
      <c r="R896" s="194"/>
      <c r="S896" s="194"/>
      <c r="T896" s="194"/>
      <c r="U896" s="194"/>
      <c r="V896" s="194"/>
      <c r="W896" s="194"/>
      <c r="X896" s="194"/>
      <c r="Y896" s="194"/>
      <c r="Z896" s="194"/>
      <c r="AA896" s="194"/>
      <c r="AB896" s="194"/>
      <c r="AC896" s="194"/>
      <c r="AD896" s="194"/>
      <c r="AE896" s="194"/>
      <c r="AF896" s="194"/>
      <c r="AG896" s="194"/>
      <c r="AH896" s="194"/>
      <c r="AI896" s="194"/>
      <c r="AJ896" s="194"/>
      <c r="AK896" s="194"/>
      <c r="AL896" s="194"/>
      <c r="AM896" s="194"/>
      <c r="AN896" s="194"/>
      <c r="AO896" s="194"/>
      <c r="AP896" s="194"/>
      <c r="AQ896" s="194"/>
      <c r="AR896" s="194"/>
      <c r="AS896" s="46"/>
    </row>
    <row r="897" spans="2:45" s="192" customFormat="1">
      <c r="B897" s="193"/>
      <c r="C897" s="193"/>
      <c r="D897" s="194"/>
      <c r="E897" s="194"/>
      <c r="H897" s="194"/>
      <c r="I897" s="194"/>
      <c r="J897" s="194"/>
      <c r="K897" s="194"/>
      <c r="L897" s="194"/>
      <c r="M897" s="194"/>
      <c r="N897" s="194"/>
      <c r="O897" s="194"/>
      <c r="P897" s="194"/>
      <c r="Q897" s="194"/>
      <c r="R897" s="194"/>
      <c r="S897" s="194"/>
      <c r="T897" s="194"/>
      <c r="U897" s="194"/>
      <c r="V897" s="194"/>
      <c r="W897" s="194"/>
      <c r="X897" s="194"/>
      <c r="Y897" s="194"/>
      <c r="Z897" s="194"/>
      <c r="AA897" s="194"/>
      <c r="AB897" s="194"/>
      <c r="AC897" s="194"/>
      <c r="AD897" s="194"/>
      <c r="AE897" s="194"/>
      <c r="AF897" s="194"/>
      <c r="AG897" s="194"/>
      <c r="AH897" s="194"/>
      <c r="AI897" s="194"/>
      <c r="AJ897" s="194"/>
      <c r="AK897" s="194"/>
      <c r="AL897" s="194"/>
      <c r="AM897" s="194"/>
      <c r="AN897" s="194"/>
      <c r="AO897" s="194"/>
      <c r="AP897" s="194"/>
      <c r="AQ897" s="194"/>
      <c r="AR897" s="194"/>
      <c r="AS897" s="46"/>
    </row>
    <row r="898" spans="2:45" s="192" customFormat="1">
      <c r="B898" s="193"/>
      <c r="C898" s="193"/>
      <c r="D898" s="194"/>
      <c r="E898" s="194"/>
      <c r="H898" s="194"/>
      <c r="I898" s="194"/>
      <c r="J898" s="194"/>
      <c r="K898" s="194"/>
      <c r="L898" s="194"/>
      <c r="M898" s="194"/>
      <c r="N898" s="194"/>
      <c r="O898" s="194"/>
      <c r="P898" s="194"/>
      <c r="Q898" s="194"/>
      <c r="R898" s="194"/>
      <c r="S898" s="194"/>
      <c r="T898" s="194"/>
      <c r="U898" s="194"/>
      <c r="V898" s="194"/>
      <c r="W898" s="194"/>
      <c r="X898" s="194"/>
      <c r="Y898" s="194"/>
      <c r="Z898" s="194"/>
      <c r="AA898" s="194"/>
      <c r="AB898" s="194"/>
      <c r="AC898" s="194"/>
      <c r="AD898" s="194"/>
      <c r="AE898" s="194"/>
      <c r="AF898" s="194"/>
      <c r="AG898" s="194"/>
      <c r="AH898" s="194"/>
      <c r="AI898" s="194"/>
      <c r="AJ898" s="194"/>
      <c r="AK898" s="194"/>
      <c r="AL898" s="194"/>
      <c r="AM898" s="194"/>
      <c r="AN898" s="194"/>
      <c r="AO898" s="194"/>
      <c r="AP898" s="194"/>
      <c r="AQ898" s="194"/>
      <c r="AR898" s="194"/>
      <c r="AS898" s="46"/>
    </row>
    <row r="899" spans="2:45" s="192" customFormat="1">
      <c r="B899" s="193"/>
      <c r="C899" s="193"/>
      <c r="D899" s="194"/>
      <c r="E899" s="194"/>
      <c r="H899" s="194"/>
      <c r="I899" s="194"/>
      <c r="J899" s="194"/>
      <c r="K899" s="194"/>
      <c r="L899" s="194"/>
      <c r="M899" s="194"/>
      <c r="N899" s="194"/>
      <c r="O899" s="194"/>
      <c r="P899" s="194"/>
      <c r="Q899" s="194"/>
      <c r="R899" s="194"/>
      <c r="S899" s="194"/>
      <c r="T899" s="194"/>
      <c r="U899" s="194"/>
      <c r="V899" s="194"/>
      <c r="W899" s="194"/>
      <c r="X899" s="194"/>
      <c r="Y899" s="194"/>
      <c r="Z899" s="194"/>
      <c r="AA899" s="194"/>
      <c r="AB899" s="194"/>
      <c r="AC899" s="194"/>
      <c r="AD899" s="194"/>
      <c r="AE899" s="194"/>
      <c r="AF899" s="194"/>
      <c r="AG899" s="194"/>
      <c r="AH899" s="194"/>
      <c r="AI899" s="194"/>
      <c r="AJ899" s="194"/>
      <c r="AK899" s="194"/>
      <c r="AL899" s="194"/>
      <c r="AM899" s="194"/>
      <c r="AN899" s="194"/>
      <c r="AO899" s="194"/>
      <c r="AP899" s="194"/>
      <c r="AQ899" s="194"/>
      <c r="AR899" s="194"/>
      <c r="AS899" s="46"/>
    </row>
    <row r="900" spans="2:45" s="192" customFormat="1">
      <c r="B900" s="193"/>
      <c r="C900" s="193"/>
      <c r="D900" s="194"/>
      <c r="E900" s="194"/>
      <c r="H900" s="194"/>
      <c r="I900" s="194"/>
      <c r="J900" s="194"/>
      <c r="K900" s="194"/>
      <c r="L900" s="194"/>
      <c r="M900" s="194"/>
      <c r="N900" s="194"/>
      <c r="O900" s="194"/>
      <c r="P900" s="194"/>
      <c r="Q900" s="194"/>
      <c r="R900" s="194"/>
      <c r="S900" s="194"/>
      <c r="T900" s="194"/>
      <c r="U900" s="194"/>
      <c r="V900" s="194"/>
      <c r="W900" s="194"/>
      <c r="X900" s="194"/>
      <c r="Y900" s="194"/>
      <c r="Z900" s="194"/>
      <c r="AA900" s="194"/>
      <c r="AB900" s="194"/>
      <c r="AC900" s="194"/>
      <c r="AD900" s="194"/>
      <c r="AE900" s="194"/>
      <c r="AF900" s="194"/>
      <c r="AG900" s="194"/>
      <c r="AH900" s="194"/>
      <c r="AI900" s="194"/>
      <c r="AJ900" s="194"/>
      <c r="AK900" s="194"/>
      <c r="AL900" s="194"/>
      <c r="AM900" s="194"/>
      <c r="AN900" s="194"/>
      <c r="AO900" s="194"/>
      <c r="AP900" s="194"/>
      <c r="AQ900" s="194"/>
      <c r="AR900" s="194"/>
      <c r="AS900" s="46"/>
    </row>
    <row r="901" spans="2:45" s="192" customFormat="1">
      <c r="B901" s="193"/>
      <c r="C901" s="193"/>
      <c r="D901" s="194"/>
      <c r="E901" s="194"/>
      <c r="H901" s="194"/>
      <c r="I901" s="194"/>
      <c r="J901" s="194"/>
      <c r="K901" s="194"/>
      <c r="L901" s="194"/>
      <c r="M901" s="194"/>
      <c r="N901" s="194"/>
      <c r="O901" s="194"/>
      <c r="P901" s="194"/>
      <c r="Q901" s="194"/>
      <c r="R901" s="194"/>
      <c r="S901" s="194"/>
      <c r="T901" s="194"/>
      <c r="U901" s="194"/>
      <c r="V901" s="194"/>
      <c r="W901" s="194"/>
      <c r="X901" s="194"/>
      <c r="Y901" s="194"/>
      <c r="Z901" s="194"/>
      <c r="AA901" s="194"/>
      <c r="AB901" s="194"/>
      <c r="AC901" s="194"/>
      <c r="AD901" s="194"/>
      <c r="AE901" s="194"/>
      <c r="AF901" s="194"/>
      <c r="AG901" s="194"/>
      <c r="AH901" s="194"/>
      <c r="AI901" s="194"/>
      <c r="AJ901" s="194"/>
      <c r="AK901" s="194"/>
      <c r="AL901" s="194"/>
      <c r="AM901" s="194"/>
      <c r="AN901" s="194"/>
      <c r="AO901" s="194"/>
      <c r="AP901" s="194"/>
      <c r="AQ901" s="194"/>
      <c r="AR901" s="194"/>
      <c r="AS901" s="46"/>
    </row>
    <row r="902" spans="2:45" s="192" customFormat="1">
      <c r="B902" s="193"/>
      <c r="C902" s="193"/>
      <c r="D902" s="194"/>
      <c r="E902" s="194"/>
      <c r="H902" s="194"/>
      <c r="I902" s="194"/>
      <c r="J902" s="194"/>
      <c r="K902" s="194"/>
      <c r="L902" s="194"/>
      <c r="M902" s="194"/>
      <c r="N902" s="194"/>
      <c r="O902" s="194"/>
      <c r="P902" s="194"/>
      <c r="Q902" s="194"/>
      <c r="R902" s="194"/>
      <c r="S902" s="194"/>
      <c r="T902" s="194"/>
      <c r="U902" s="194"/>
      <c r="V902" s="194"/>
      <c r="W902" s="194"/>
      <c r="X902" s="194"/>
      <c r="Y902" s="194"/>
      <c r="Z902" s="194"/>
      <c r="AA902" s="194"/>
      <c r="AB902" s="194"/>
      <c r="AC902" s="194"/>
      <c r="AD902" s="194"/>
      <c r="AE902" s="194"/>
      <c r="AF902" s="194"/>
      <c r="AG902" s="194"/>
      <c r="AH902" s="194"/>
      <c r="AI902" s="194"/>
      <c r="AJ902" s="194"/>
      <c r="AK902" s="194"/>
      <c r="AL902" s="194"/>
      <c r="AM902" s="194"/>
      <c r="AN902" s="194"/>
      <c r="AO902" s="194"/>
      <c r="AP902" s="194"/>
      <c r="AQ902" s="194"/>
      <c r="AR902" s="194"/>
      <c r="AS902" s="46"/>
    </row>
    <row r="903" spans="2:45" s="192" customFormat="1">
      <c r="B903" s="193"/>
      <c r="C903" s="193"/>
      <c r="D903" s="194"/>
      <c r="E903" s="194"/>
      <c r="H903" s="194"/>
      <c r="I903" s="194"/>
      <c r="J903" s="194"/>
      <c r="K903" s="194"/>
      <c r="L903" s="194"/>
      <c r="M903" s="194"/>
      <c r="N903" s="194"/>
      <c r="O903" s="194"/>
      <c r="P903" s="194"/>
      <c r="Q903" s="194"/>
      <c r="R903" s="194"/>
      <c r="S903" s="194"/>
      <c r="T903" s="194"/>
      <c r="U903" s="194"/>
      <c r="V903" s="194"/>
      <c r="W903" s="194"/>
      <c r="X903" s="194"/>
      <c r="Y903" s="194"/>
      <c r="Z903" s="194"/>
      <c r="AA903" s="194"/>
      <c r="AB903" s="194"/>
      <c r="AC903" s="194"/>
      <c r="AD903" s="194"/>
      <c r="AE903" s="194"/>
      <c r="AF903" s="194"/>
      <c r="AG903" s="194"/>
      <c r="AH903" s="194"/>
      <c r="AI903" s="194"/>
      <c r="AJ903" s="194"/>
      <c r="AK903" s="194"/>
      <c r="AL903" s="194"/>
      <c r="AM903" s="194"/>
      <c r="AN903" s="194"/>
      <c r="AO903" s="194"/>
      <c r="AP903" s="194"/>
      <c r="AQ903" s="194"/>
      <c r="AR903" s="194"/>
      <c r="AS903" s="46"/>
    </row>
    <row r="904" spans="2:45" s="192" customFormat="1">
      <c r="B904" s="193"/>
      <c r="C904" s="193"/>
      <c r="D904" s="194"/>
      <c r="E904" s="194"/>
      <c r="H904" s="194"/>
      <c r="I904" s="194"/>
      <c r="J904" s="194"/>
      <c r="K904" s="194"/>
      <c r="L904" s="194"/>
      <c r="M904" s="194"/>
      <c r="N904" s="194"/>
      <c r="O904" s="194"/>
      <c r="P904" s="194"/>
      <c r="Q904" s="194"/>
      <c r="R904" s="194"/>
      <c r="S904" s="194"/>
      <c r="T904" s="194"/>
      <c r="U904" s="194"/>
      <c r="V904" s="194"/>
      <c r="W904" s="194"/>
      <c r="X904" s="194"/>
      <c r="Y904" s="194"/>
      <c r="Z904" s="194"/>
      <c r="AA904" s="194"/>
      <c r="AB904" s="194"/>
      <c r="AC904" s="194"/>
      <c r="AD904" s="194"/>
      <c r="AE904" s="194"/>
      <c r="AF904" s="194"/>
      <c r="AG904" s="194"/>
      <c r="AH904" s="194"/>
      <c r="AI904" s="194"/>
      <c r="AJ904" s="194"/>
      <c r="AK904" s="194"/>
      <c r="AL904" s="194"/>
      <c r="AM904" s="194"/>
      <c r="AN904" s="194"/>
      <c r="AO904" s="194"/>
      <c r="AP904" s="194"/>
      <c r="AQ904" s="194"/>
      <c r="AR904" s="194"/>
      <c r="AS904" s="46"/>
    </row>
    <row r="905" spans="2:45" s="192" customFormat="1">
      <c r="B905" s="193"/>
      <c r="C905" s="193"/>
      <c r="D905" s="194"/>
      <c r="E905" s="194"/>
      <c r="H905" s="194"/>
      <c r="I905" s="194"/>
      <c r="J905" s="194"/>
      <c r="K905" s="194"/>
      <c r="L905" s="194"/>
      <c r="M905" s="194"/>
      <c r="N905" s="194"/>
      <c r="O905" s="194"/>
      <c r="P905" s="194"/>
      <c r="Q905" s="194"/>
      <c r="R905" s="194"/>
      <c r="S905" s="194"/>
      <c r="T905" s="194"/>
      <c r="U905" s="194"/>
      <c r="V905" s="194"/>
      <c r="W905" s="194"/>
      <c r="X905" s="194"/>
      <c r="Y905" s="194"/>
      <c r="Z905" s="194"/>
      <c r="AA905" s="194"/>
      <c r="AB905" s="194"/>
      <c r="AC905" s="194"/>
      <c r="AD905" s="194"/>
      <c r="AE905" s="194"/>
      <c r="AF905" s="194"/>
      <c r="AG905" s="194"/>
      <c r="AH905" s="194"/>
      <c r="AI905" s="194"/>
      <c r="AJ905" s="194"/>
      <c r="AK905" s="194"/>
      <c r="AL905" s="194"/>
      <c r="AM905" s="194"/>
      <c r="AN905" s="194"/>
      <c r="AO905" s="194"/>
      <c r="AP905" s="194"/>
      <c r="AQ905" s="194"/>
      <c r="AR905" s="194"/>
      <c r="AS905" s="46"/>
    </row>
    <row r="906" spans="2:45" s="192" customFormat="1">
      <c r="B906" s="193"/>
      <c r="C906" s="193"/>
      <c r="D906" s="194"/>
      <c r="E906" s="194"/>
      <c r="H906" s="194"/>
      <c r="I906" s="194"/>
      <c r="J906" s="194"/>
      <c r="K906" s="194"/>
      <c r="L906" s="194"/>
      <c r="M906" s="194"/>
      <c r="N906" s="194"/>
      <c r="O906" s="194"/>
      <c r="P906" s="194"/>
      <c r="Q906" s="194"/>
      <c r="R906" s="194"/>
      <c r="S906" s="194"/>
      <c r="T906" s="194"/>
      <c r="U906" s="194"/>
      <c r="V906" s="194"/>
      <c r="W906" s="194"/>
      <c r="X906" s="194"/>
      <c r="Y906" s="194"/>
      <c r="Z906" s="194"/>
      <c r="AA906" s="194"/>
      <c r="AB906" s="194"/>
      <c r="AC906" s="194"/>
      <c r="AD906" s="194"/>
      <c r="AE906" s="194"/>
      <c r="AF906" s="194"/>
      <c r="AG906" s="194"/>
      <c r="AH906" s="194"/>
      <c r="AI906" s="194"/>
      <c r="AJ906" s="194"/>
      <c r="AK906" s="194"/>
      <c r="AL906" s="194"/>
      <c r="AM906" s="194"/>
      <c r="AN906" s="194"/>
      <c r="AO906" s="194"/>
      <c r="AP906" s="194"/>
      <c r="AQ906" s="194"/>
      <c r="AR906" s="194"/>
      <c r="AS906" s="46"/>
    </row>
    <row r="907" spans="2:45" s="192" customFormat="1">
      <c r="B907" s="193"/>
      <c r="C907" s="193"/>
      <c r="D907" s="194"/>
      <c r="E907" s="194"/>
      <c r="H907" s="194"/>
      <c r="I907" s="194"/>
      <c r="J907" s="194"/>
      <c r="K907" s="194"/>
      <c r="L907" s="194"/>
      <c r="M907" s="194"/>
      <c r="N907" s="194"/>
      <c r="O907" s="194"/>
      <c r="P907" s="194"/>
      <c r="Q907" s="194"/>
      <c r="R907" s="194"/>
      <c r="S907" s="194"/>
      <c r="T907" s="194"/>
      <c r="U907" s="194"/>
      <c r="V907" s="194"/>
      <c r="W907" s="194"/>
      <c r="X907" s="194"/>
      <c r="Y907" s="194"/>
      <c r="Z907" s="194"/>
      <c r="AA907" s="194"/>
      <c r="AB907" s="194"/>
      <c r="AC907" s="194"/>
      <c r="AD907" s="194"/>
      <c r="AE907" s="194"/>
      <c r="AF907" s="194"/>
      <c r="AG907" s="194"/>
      <c r="AH907" s="194"/>
      <c r="AI907" s="194"/>
      <c r="AJ907" s="194"/>
      <c r="AK907" s="194"/>
      <c r="AL907" s="194"/>
      <c r="AM907" s="194"/>
      <c r="AN907" s="194"/>
      <c r="AO907" s="194"/>
      <c r="AP907" s="194"/>
      <c r="AQ907" s="194"/>
      <c r="AR907" s="194"/>
      <c r="AS907" s="46"/>
    </row>
    <row r="908" spans="2:45" s="192" customFormat="1">
      <c r="B908" s="193"/>
      <c r="C908" s="193"/>
      <c r="D908" s="194"/>
      <c r="E908" s="194"/>
      <c r="H908" s="194"/>
      <c r="I908" s="194"/>
      <c r="J908" s="194"/>
      <c r="K908" s="194"/>
      <c r="L908" s="194"/>
      <c r="M908" s="194"/>
      <c r="N908" s="194"/>
      <c r="O908" s="194"/>
      <c r="P908" s="194"/>
      <c r="Q908" s="194"/>
      <c r="R908" s="194"/>
      <c r="S908" s="194"/>
      <c r="T908" s="194"/>
      <c r="U908" s="194"/>
      <c r="V908" s="194"/>
      <c r="W908" s="194"/>
      <c r="X908" s="194"/>
      <c r="Y908" s="194"/>
      <c r="Z908" s="194"/>
      <c r="AA908" s="194"/>
      <c r="AB908" s="194"/>
      <c r="AC908" s="194"/>
      <c r="AD908" s="194"/>
      <c r="AE908" s="194"/>
      <c r="AF908" s="194"/>
      <c r="AG908" s="194"/>
      <c r="AH908" s="194"/>
      <c r="AI908" s="194"/>
      <c r="AJ908" s="194"/>
      <c r="AK908" s="194"/>
      <c r="AL908" s="194"/>
      <c r="AM908" s="194"/>
      <c r="AN908" s="194"/>
      <c r="AO908" s="194"/>
      <c r="AP908" s="194"/>
      <c r="AQ908" s="194"/>
      <c r="AR908" s="194"/>
      <c r="AS908" s="46"/>
    </row>
    <row r="909" spans="2:45" s="192" customFormat="1">
      <c r="B909" s="193"/>
      <c r="C909" s="193"/>
      <c r="D909" s="194"/>
      <c r="E909" s="194"/>
      <c r="H909" s="194"/>
      <c r="I909" s="194"/>
      <c r="J909" s="194"/>
      <c r="K909" s="194"/>
      <c r="L909" s="194"/>
      <c r="M909" s="194"/>
      <c r="N909" s="194"/>
      <c r="O909" s="194"/>
      <c r="P909" s="194"/>
      <c r="Q909" s="194"/>
      <c r="R909" s="194"/>
      <c r="S909" s="194"/>
      <c r="T909" s="194"/>
      <c r="U909" s="194"/>
      <c r="V909" s="194"/>
      <c r="W909" s="194"/>
      <c r="X909" s="194"/>
      <c r="Y909" s="194"/>
      <c r="Z909" s="194"/>
      <c r="AA909" s="194"/>
      <c r="AB909" s="194"/>
      <c r="AC909" s="194"/>
      <c r="AD909" s="194"/>
      <c r="AE909" s="194"/>
      <c r="AF909" s="194"/>
      <c r="AG909" s="194"/>
      <c r="AH909" s="194"/>
      <c r="AI909" s="194"/>
      <c r="AJ909" s="194"/>
      <c r="AK909" s="194"/>
      <c r="AL909" s="194"/>
      <c r="AM909" s="194"/>
      <c r="AN909" s="194"/>
      <c r="AO909" s="194"/>
      <c r="AP909" s="194"/>
      <c r="AQ909" s="194"/>
      <c r="AR909" s="194"/>
      <c r="AS909" s="46"/>
    </row>
    <row r="910" spans="2:45" s="192" customFormat="1">
      <c r="B910" s="193"/>
      <c r="C910" s="193"/>
      <c r="D910" s="194"/>
      <c r="E910" s="194"/>
      <c r="H910" s="194"/>
      <c r="I910" s="194"/>
      <c r="J910" s="194"/>
      <c r="K910" s="194"/>
      <c r="L910" s="194"/>
      <c r="M910" s="194"/>
      <c r="N910" s="194"/>
      <c r="O910" s="194"/>
      <c r="P910" s="194"/>
      <c r="Q910" s="194"/>
      <c r="R910" s="194"/>
      <c r="S910" s="194"/>
      <c r="T910" s="194"/>
      <c r="U910" s="194"/>
      <c r="V910" s="194"/>
      <c r="W910" s="194"/>
      <c r="X910" s="194"/>
      <c r="Y910" s="194"/>
      <c r="Z910" s="194"/>
      <c r="AA910" s="194"/>
      <c r="AB910" s="194"/>
      <c r="AC910" s="194"/>
      <c r="AD910" s="194"/>
      <c r="AE910" s="194"/>
      <c r="AF910" s="194"/>
      <c r="AG910" s="194"/>
      <c r="AH910" s="194"/>
      <c r="AI910" s="194"/>
      <c r="AJ910" s="194"/>
      <c r="AK910" s="194"/>
      <c r="AL910" s="194"/>
      <c r="AM910" s="194"/>
      <c r="AN910" s="194"/>
      <c r="AO910" s="194"/>
      <c r="AP910" s="194"/>
      <c r="AQ910" s="194"/>
      <c r="AR910" s="194"/>
      <c r="AS910" s="46"/>
    </row>
    <row r="911" spans="2:45" s="192" customFormat="1">
      <c r="B911" s="193"/>
      <c r="C911" s="193"/>
      <c r="D911" s="194"/>
      <c r="E911" s="194"/>
      <c r="H911" s="194"/>
      <c r="I911" s="194"/>
      <c r="J911" s="194"/>
      <c r="K911" s="194"/>
      <c r="L911" s="194"/>
      <c r="M911" s="194"/>
      <c r="N911" s="194"/>
      <c r="O911" s="194"/>
      <c r="P911" s="194"/>
      <c r="Q911" s="194"/>
      <c r="R911" s="194"/>
      <c r="S911" s="194"/>
      <c r="T911" s="194"/>
      <c r="U911" s="194"/>
      <c r="V911" s="194"/>
      <c r="W911" s="194"/>
      <c r="X911" s="194"/>
      <c r="Y911" s="194"/>
      <c r="Z911" s="194"/>
      <c r="AA911" s="194"/>
      <c r="AB911" s="194"/>
      <c r="AC911" s="194"/>
      <c r="AD911" s="194"/>
      <c r="AE911" s="194"/>
      <c r="AF911" s="194"/>
      <c r="AG911" s="194"/>
      <c r="AH911" s="194"/>
      <c r="AI911" s="194"/>
      <c r="AJ911" s="194"/>
      <c r="AK911" s="194"/>
      <c r="AL911" s="194"/>
      <c r="AM911" s="194"/>
      <c r="AN911" s="194"/>
      <c r="AO911" s="194"/>
      <c r="AP911" s="194"/>
      <c r="AQ911" s="194"/>
      <c r="AR911" s="194"/>
      <c r="AS911" s="46"/>
    </row>
    <row r="912" spans="2:45" s="192" customFormat="1">
      <c r="B912" s="193"/>
      <c r="C912" s="193"/>
      <c r="D912" s="194"/>
      <c r="E912" s="194"/>
      <c r="H912" s="194"/>
      <c r="I912" s="194"/>
      <c r="J912" s="194"/>
      <c r="K912" s="194"/>
      <c r="L912" s="194"/>
      <c r="M912" s="194"/>
      <c r="N912" s="194"/>
      <c r="O912" s="194"/>
      <c r="P912" s="194"/>
      <c r="Q912" s="194"/>
      <c r="R912" s="194"/>
      <c r="S912" s="194"/>
      <c r="T912" s="194"/>
      <c r="U912" s="194"/>
      <c r="V912" s="194"/>
      <c r="W912" s="194"/>
      <c r="X912" s="194"/>
      <c r="Y912" s="194"/>
      <c r="Z912" s="194"/>
      <c r="AA912" s="194"/>
      <c r="AB912" s="194"/>
      <c r="AC912" s="194"/>
      <c r="AD912" s="194"/>
      <c r="AE912" s="194"/>
      <c r="AF912" s="194"/>
      <c r="AG912" s="194"/>
      <c r="AH912" s="194"/>
      <c r="AI912" s="194"/>
      <c r="AJ912" s="194"/>
      <c r="AK912" s="194"/>
      <c r="AL912" s="194"/>
      <c r="AM912" s="194"/>
      <c r="AN912" s="194"/>
      <c r="AO912" s="194"/>
      <c r="AP912" s="194"/>
      <c r="AQ912" s="194"/>
      <c r="AR912" s="194"/>
      <c r="AS912" s="46"/>
    </row>
    <row r="913" spans="2:45" s="192" customFormat="1">
      <c r="B913" s="193"/>
      <c r="C913" s="193"/>
      <c r="D913" s="194"/>
      <c r="E913" s="194"/>
      <c r="H913" s="194"/>
      <c r="I913" s="194"/>
      <c r="J913" s="194"/>
      <c r="K913" s="194"/>
      <c r="L913" s="194"/>
      <c r="M913" s="194"/>
      <c r="N913" s="194"/>
      <c r="O913" s="194"/>
      <c r="P913" s="194"/>
      <c r="Q913" s="194"/>
      <c r="R913" s="194"/>
      <c r="S913" s="194"/>
      <c r="T913" s="194"/>
      <c r="U913" s="194"/>
      <c r="V913" s="194"/>
      <c r="W913" s="194"/>
      <c r="X913" s="194"/>
      <c r="Y913" s="194"/>
      <c r="Z913" s="194"/>
      <c r="AA913" s="194"/>
      <c r="AB913" s="194"/>
      <c r="AC913" s="194"/>
      <c r="AD913" s="194"/>
      <c r="AE913" s="194"/>
      <c r="AF913" s="194"/>
      <c r="AG913" s="194"/>
      <c r="AH913" s="194"/>
      <c r="AI913" s="194"/>
      <c r="AJ913" s="194"/>
      <c r="AK913" s="194"/>
      <c r="AL913" s="194"/>
      <c r="AM913" s="194"/>
      <c r="AN913" s="194"/>
      <c r="AO913" s="194"/>
      <c r="AP913" s="194"/>
      <c r="AQ913" s="194"/>
      <c r="AR913" s="194"/>
      <c r="AS913" s="46"/>
    </row>
    <row r="914" spans="2:45" s="192" customFormat="1">
      <c r="B914" s="193"/>
      <c r="C914" s="193"/>
      <c r="D914" s="194"/>
      <c r="E914" s="194"/>
      <c r="H914" s="194"/>
      <c r="I914" s="194"/>
      <c r="J914" s="194"/>
      <c r="K914" s="194"/>
      <c r="L914" s="194"/>
      <c r="M914" s="194"/>
      <c r="N914" s="194"/>
      <c r="O914" s="194"/>
      <c r="P914" s="194"/>
      <c r="Q914" s="194"/>
      <c r="R914" s="194"/>
      <c r="S914" s="194"/>
      <c r="T914" s="194"/>
      <c r="U914" s="194"/>
      <c r="V914" s="194"/>
      <c r="W914" s="194"/>
      <c r="X914" s="194"/>
      <c r="Y914" s="194"/>
      <c r="Z914" s="194"/>
      <c r="AA914" s="194"/>
      <c r="AB914" s="194"/>
      <c r="AC914" s="194"/>
      <c r="AD914" s="194"/>
      <c r="AE914" s="194"/>
      <c r="AF914" s="194"/>
      <c r="AG914" s="194"/>
      <c r="AH914" s="194"/>
      <c r="AI914" s="194"/>
      <c r="AJ914" s="194"/>
      <c r="AK914" s="194"/>
      <c r="AL914" s="194"/>
      <c r="AM914" s="194"/>
      <c r="AN914" s="194"/>
      <c r="AO914" s="194"/>
      <c r="AP914" s="194"/>
      <c r="AQ914" s="194"/>
      <c r="AR914" s="194"/>
      <c r="AS914" s="46"/>
    </row>
    <row r="915" spans="2:45" s="192" customFormat="1">
      <c r="B915" s="193"/>
      <c r="C915" s="193"/>
      <c r="D915" s="194"/>
      <c r="E915" s="194"/>
      <c r="H915" s="194"/>
      <c r="I915" s="194"/>
      <c r="J915" s="194"/>
      <c r="K915" s="194"/>
      <c r="L915" s="194"/>
      <c r="M915" s="194"/>
      <c r="N915" s="194"/>
      <c r="O915" s="194"/>
      <c r="P915" s="194"/>
      <c r="Q915" s="194"/>
      <c r="R915" s="194"/>
      <c r="S915" s="194"/>
      <c r="T915" s="194"/>
      <c r="U915" s="194"/>
      <c r="V915" s="194"/>
      <c r="W915" s="194"/>
      <c r="X915" s="194"/>
      <c r="Y915" s="194"/>
      <c r="Z915" s="194"/>
      <c r="AA915" s="194"/>
      <c r="AB915" s="194"/>
      <c r="AC915" s="194"/>
      <c r="AD915" s="194"/>
      <c r="AE915" s="194"/>
      <c r="AF915" s="194"/>
      <c r="AG915" s="194"/>
      <c r="AH915" s="194"/>
      <c r="AI915" s="194"/>
      <c r="AJ915" s="194"/>
      <c r="AK915" s="194"/>
      <c r="AL915" s="194"/>
      <c r="AM915" s="194"/>
      <c r="AN915" s="194"/>
      <c r="AO915" s="194"/>
      <c r="AP915" s="194"/>
      <c r="AQ915" s="194"/>
      <c r="AR915" s="194"/>
      <c r="AS915" s="46"/>
    </row>
    <row r="916" spans="2:45" s="192" customFormat="1">
      <c r="B916" s="193"/>
      <c r="C916" s="193"/>
      <c r="D916" s="194"/>
      <c r="E916" s="194"/>
      <c r="H916" s="194"/>
      <c r="I916" s="194"/>
      <c r="J916" s="194"/>
      <c r="K916" s="194"/>
      <c r="L916" s="194"/>
      <c r="M916" s="194"/>
      <c r="N916" s="194"/>
      <c r="O916" s="194"/>
      <c r="P916" s="194"/>
      <c r="Q916" s="194"/>
      <c r="R916" s="194"/>
      <c r="S916" s="194"/>
      <c r="T916" s="194"/>
      <c r="U916" s="194"/>
      <c r="V916" s="194"/>
      <c r="W916" s="194"/>
      <c r="X916" s="194"/>
      <c r="Y916" s="194"/>
      <c r="Z916" s="194"/>
      <c r="AA916" s="194"/>
      <c r="AB916" s="194"/>
      <c r="AC916" s="194"/>
      <c r="AD916" s="194"/>
      <c r="AE916" s="194"/>
      <c r="AF916" s="194"/>
      <c r="AG916" s="194"/>
      <c r="AH916" s="194"/>
      <c r="AI916" s="194"/>
      <c r="AJ916" s="194"/>
      <c r="AK916" s="194"/>
      <c r="AL916" s="194"/>
      <c r="AM916" s="194"/>
      <c r="AN916" s="194"/>
      <c r="AO916" s="194"/>
      <c r="AP916" s="194"/>
      <c r="AQ916" s="194"/>
      <c r="AR916" s="194"/>
      <c r="AS916" s="46"/>
    </row>
    <row r="917" spans="2:45" s="192" customFormat="1">
      <c r="B917" s="193"/>
      <c r="C917" s="193"/>
      <c r="D917" s="194"/>
      <c r="E917" s="194"/>
      <c r="H917" s="194"/>
      <c r="I917" s="194"/>
      <c r="J917" s="194"/>
      <c r="K917" s="194"/>
      <c r="L917" s="194"/>
      <c r="M917" s="194"/>
      <c r="N917" s="194"/>
      <c r="O917" s="194"/>
      <c r="P917" s="194"/>
      <c r="Q917" s="194"/>
      <c r="R917" s="194"/>
      <c r="S917" s="194"/>
      <c r="T917" s="194"/>
      <c r="U917" s="194"/>
      <c r="V917" s="194"/>
      <c r="W917" s="194"/>
      <c r="X917" s="194"/>
      <c r="Y917" s="194"/>
      <c r="Z917" s="194"/>
      <c r="AA917" s="194"/>
      <c r="AB917" s="194"/>
      <c r="AC917" s="194"/>
      <c r="AD917" s="194"/>
      <c r="AE917" s="194"/>
      <c r="AF917" s="194"/>
      <c r="AG917" s="194"/>
      <c r="AH917" s="194"/>
      <c r="AI917" s="194"/>
      <c r="AJ917" s="194"/>
      <c r="AK917" s="194"/>
      <c r="AL917" s="194"/>
      <c r="AM917" s="194"/>
      <c r="AN917" s="194"/>
      <c r="AO917" s="194"/>
      <c r="AP917" s="194"/>
      <c r="AQ917" s="194"/>
      <c r="AR917" s="194"/>
      <c r="AS917" s="46"/>
    </row>
    <row r="918" spans="2:45" s="192" customFormat="1">
      <c r="B918" s="193"/>
      <c r="C918" s="193"/>
      <c r="D918" s="194"/>
      <c r="E918" s="194"/>
      <c r="H918" s="194"/>
      <c r="I918" s="194"/>
      <c r="J918" s="194"/>
      <c r="K918" s="194"/>
      <c r="L918" s="194"/>
      <c r="M918" s="194"/>
      <c r="N918" s="194"/>
      <c r="O918" s="194"/>
      <c r="P918" s="194"/>
      <c r="Q918" s="194"/>
      <c r="R918" s="194"/>
      <c r="S918" s="194"/>
      <c r="T918" s="194"/>
      <c r="U918" s="194"/>
      <c r="V918" s="194"/>
      <c r="W918" s="194"/>
      <c r="X918" s="194"/>
      <c r="Y918" s="194"/>
      <c r="Z918" s="194"/>
      <c r="AA918" s="194"/>
      <c r="AB918" s="194"/>
      <c r="AC918" s="194"/>
      <c r="AD918" s="194"/>
      <c r="AE918" s="194"/>
      <c r="AF918" s="194"/>
      <c r="AG918" s="194"/>
      <c r="AH918" s="194"/>
      <c r="AI918" s="194"/>
      <c r="AJ918" s="194"/>
      <c r="AK918" s="194"/>
      <c r="AL918" s="194"/>
      <c r="AM918" s="194"/>
      <c r="AN918" s="194"/>
      <c r="AO918" s="194"/>
      <c r="AP918" s="194"/>
      <c r="AQ918" s="194"/>
      <c r="AR918" s="194"/>
      <c r="AS918" s="46"/>
    </row>
    <row r="919" spans="2:45" s="192" customFormat="1">
      <c r="B919" s="193"/>
      <c r="C919" s="193"/>
      <c r="D919" s="194"/>
      <c r="E919" s="194"/>
      <c r="H919" s="194"/>
      <c r="I919" s="194"/>
      <c r="J919" s="194"/>
      <c r="K919" s="194"/>
      <c r="L919" s="194"/>
      <c r="M919" s="194"/>
      <c r="N919" s="194"/>
      <c r="O919" s="194"/>
      <c r="P919" s="194"/>
      <c r="Q919" s="194"/>
      <c r="R919" s="194"/>
      <c r="S919" s="194"/>
      <c r="T919" s="194"/>
      <c r="U919" s="194"/>
      <c r="V919" s="194"/>
      <c r="W919" s="194"/>
      <c r="X919" s="194"/>
      <c r="Y919" s="194"/>
      <c r="Z919" s="194"/>
      <c r="AA919" s="194"/>
      <c r="AB919" s="194"/>
      <c r="AC919" s="194"/>
      <c r="AD919" s="194"/>
      <c r="AE919" s="194"/>
      <c r="AF919" s="194"/>
      <c r="AG919" s="194"/>
      <c r="AH919" s="194"/>
      <c r="AI919" s="194"/>
      <c r="AJ919" s="194"/>
      <c r="AK919" s="194"/>
      <c r="AL919" s="194"/>
      <c r="AM919" s="194"/>
      <c r="AN919" s="194"/>
      <c r="AO919" s="194"/>
      <c r="AP919" s="194"/>
      <c r="AQ919" s="194"/>
      <c r="AR919" s="194"/>
      <c r="AS919" s="46"/>
    </row>
    <row r="920" spans="2:45" s="192" customFormat="1">
      <c r="B920" s="193"/>
      <c r="C920" s="193"/>
      <c r="D920" s="194"/>
      <c r="E920" s="194"/>
      <c r="H920" s="194"/>
      <c r="I920" s="194"/>
      <c r="J920" s="194"/>
      <c r="K920" s="194"/>
      <c r="L920" s="194"/>
      <c r="M920" s="194"/>
      <c r="N920" s="194"/>
      <c r="O920" s="194"/>
      <c r="P920" s="194"/>
      <c r="Q920" s="194"/>
      <c r="R920" s="194"/>
      <c r="S920" s="194"/>
      <c r="T920" s="194"/>
      <c r="U920" s="194"/>
      <c r="V920" s="194"/>
      <c r="W920" s="194"/>
      <c r="X920" s="194"/>
      <c r="Y920" s="194"/>
      <c r="Z920" s="194"/>
      <c r="AA920" s="194"/>
      <c r="AB920" s="194"/>
      <c r="AC920" s="194"/>
      <c r="AD920" s="194"/>
      <c r="AE920" s="194"/>
      <c r="AF920" s="194"/>
      <c r="AG920" s="194"/>
      <c r="AH920" s="194"/>
      <c r="AI920" s="194"/>
      <c r="AJ920" s="194"/>
      <c r="AK920" s="194"/>
      <c r="AL920" s="194"/>
      <c r="AM920" s="194"/>
      <c r="AN920" s="194"/>
      <c r="AO920" s="194"/>
      <c r="AP920" s="194"/>
      <c r="AQ920" s="194"/>
      <c r="AR920" s="194"/>
      <c r="AS920" s="46"/>
    </row>
    <row r="921" spans="2:45" s="192" customFormat="1">
      <c r="B921" s="193"/>
      <c r="C921" s="193"/>
      <c r="D921" s="194"/>
      <c r="E921" s="194"/>
      <c r="H921" s="194"/>
      <c r="I921" s="194"/>
      <c r="J921" s="194"/>
      <c r="K921" s="194"/>
      <c r="L921" s="194"/>
      <c r="M921" s="194"/>
      <c r="N921" s="194"/>
      <c r="O921" s="194"/>
      <c r="P921" s="194"/>
      <c r="Q921" s="194"/>
      <c r="R921" s="194"/>
      <c r="S921" s="194"/>
      <c r="T921" s="194"/>
      <c r="U921" s="194"/>
      <c r="V921" s="194"/>
      <c r="W921" s="194"/>
      <c r="X921" s="194"/>
      <c r="Y921" s="194"/>
      <c r="Z921" s="194"/>
      <c r="AA921" s="194"/>
      <c r="AB921" s="194"/>
      <c r="AC921" s="194"/>
      <c r="AD921" s="194"/>
      <c r="AE921" s="194"/>
      <c r="AF921" s="194"/>
      <c r="AG921" s="194"/>
      <c r="AH921" s="194"/>
      <c r="AI921" s="194"/>
      <c r="AJ921" s="194"/>
      <c r="AK921" s="194"/>
      <c r="AL921" s="194"/>
      <c r="AM921" s="194"/>
      <c r="AN921" s="194"/>
      <c r="AO921" s="194"/>
      <c r="AP921" s="194"/>
      <c r="AQ921" s="194"/>
      <c r="AR921" s="194"/>
      <c r="AS921" s="46"/>
    </row>
    <row r="922" spans="2:45" s="192" customFormat="1">
      <c r="B922" s="193"/>
      <c r="C922" s="193"/>
      <c r="D922" s="194"/>
      <c r="E922" s="194"/>
      <c r="H922" s="194"/>
      <c r="I922" s="194"/>
      <c r="J922" s="194"/>
      <c r="K922" s="194"/>
      <c r="L922" s="194"/>
      <c r="M922" s="194"/>
      <c r="N922" s="194"/>
      <c r="O922" s="194"/>
      <c r="P922" s="194"/>
      <c r="Q922" s="194"/>
      <c r="R922" s="194"/>
      <c r="S922" s="194"/>
      <c r="T922" s="194"/>
      <c r="U922" s="194"/>
      <c r="V922" s="194"/>
      <c r="W922" s="194"/>
      <c r="X922" s="194"/>
      <c r="Y922" s="194"/>
      <c r="Z922" s="194"/>
      <c r="AA922" s="194"/>
      <c r="AB922" s="194"/>
      <c r="AC922" s="194"/>
      <c r="AD922" s="194"/>
      <c r="AE922" s="194"/>
      <c r="AF922" s="194"/>
      <c r="AG922" s="194"/>
      <c r="AH922" s="194"/>
      <c r="AI922" s="194"/>
      <c r="AJ922" s="194"/>
      <c r="AK922" s="194"/>
      <c r="AL922" s="194"/>
      <c r="AM922" s="194"/>
      <c r="AN922" s="194"/>
      <c r="AO922" s="194"/>
      <c r="AP922" s="194"/>
      <c r="AQ922" s="194"/>
      <c r="AR922" s="194"/>
      <c r="AS922" s="46"/>
    </row>
    <row r="923" spans="2:45" s="192" customFormat="1">
      <c r="B923" s="193"/>
      <c r="C923" s="193"/>
      <c r="D923" s="194"/>
      <c r="E923" s="194"/>
      <c r="H923" s="194"/>
      <c r="I923" s="194"/>
      <c r="J923" s="194"/>
      <c r="K923" s="194"/>
      <c r="L923" s="194"/>
      <c r="M923" s="194"/>
      <c r="N923" s="194"/>
      <c r="O923" s="194"/>
      <c r="P923" s="194"/>
      <c r="Q923" s="194"/>
      <c r="R923" s="194"/>
      <c r="S923" s="194"/>
      <c r="T923" s="194"/>
      <c r="U923" s="194"/>
      <c r="V923" s="194"/>
      <c r="W923" s="194"/>
      <c r="X923" s="194"/>
      <c r="Y923" s="194"/>
      <c r="Z923" s="194"/>
      <c r="AA923" s="194"/>
      <c r="AB923" s="194"/>
      <c r="AC923" s="194"/>
      <c r="AD923" s="194"/>
      <c r="AE923" s="194"/>
      <c r="AF923" s="194"/>
      <c r="AG923" s="194"/>
      <c r="AH923" s="194"/>
      <c r="AI923" s="194"/>
      <c r="AJ923" s="194"/>
      <c r="AK923" s="194"/>
      <c r="AL923" s="194"/>
      <c r="AM923" s="194"/>
      <c r="AN923" s="194"/>
      <c r="AO923" s="194"/>
      <c r="AP923" s="194"/>
      <c r="AQ923" s="194"/>
      <c r="AR923" s="194"/>
      <c r="AS923" s="46"/>
    </row>
    <row r="924" spans="2:45" s="192" customFormat="1">
      <c r="B924" s="193"/>
      <c r="C924" s="193"/>
      <c r="D924" s="194"/>
      <c r="E924" s="194"/>
      <c r="H924" s="194"/>
      <c r="I924" s="194"/>
      <c r="J924" s="194"/>
      <c r="K924" s="194"/>
      <c r="L924" s="194"/>
      <c r="M924" s="194"/>
      <c r="N924" s="194"/>
      <c r="O924" s="194"/>
      <c r="P924" s="194"/>
      <c r="Q924" s="194"/>
      <c r="R924" s="194"/>
      <c r="S924" s="194"/>
      <c r="T924" s="194"/>
      <c r="U924" s="194"/>
      <c r="V924" s="194"/>
      <c r="W924" s="194"/>
      <c r="X924" s="194"/>
      <c r="Y924" s="194"/>
      <c r="Z924" s="194"/>
      <c r="AA924" s="194"/>
      <c r="AB924" s="194"/>
      <c r="AC924" s="194"/>
      <c r="AD924" s="194"/>
      <c r="AE924" s="194"/>
      <c r="AF924" s="194"/>
      <c r="AG924" s="194"/>
      <c r="AH924" s="194"/>
      <c r="AI924" s="194"/>
      <c r="AJ924" s="194"/>
      <c r="AK924" s="194"/>
      <c r="AL924" s="194"/>
      <c r="AM924" s="194"/>
      <c r="AN924" s="194"/>
      <c r="AO924" s="194"/>
      <c r="AP924" s="194"/>
      <c r="AQ924" s="194"/>
      <c r="AR924" s="194"/>
      <c r="AS924" s="46"/>
    </row>
    <row r="925" spans="2:45" s="192" customFormat="1">
      <c r="B925" s="193"/>
      <c r="C925" s="193"/>
      <c r="D925" s="194"/>
      <c r="E925" s="194"/>
      <c r="H925" s="194"/>
      <c r="I925" s="194"/>
      <c r="J925" s="194"/>
      <c r="K925" s="194"/>
      <c r="L925" s="194"/>
      <c r="M925" s="194"/>
      <c r="N925" s="194"/>
      <c r="O925" s="194"/>
      <c r="P925" s="194"/>
      <c r="Q925" s="194"/>
      <c r="R925" s="194"/>
      <c r="S925" s="194"/>
      <c r="T925" s="194"/>
      <c r="U925" s="194"/>
      <c r="V925" s="194"/>
      <c r="W925" s="194"/>
      <c r="X925" s="194"/>
      <c r="Y925" s="194"/>
      <c r="Z925" s="194"/>
      <c r="AA925" s="194"/>
      <c r="AB925" s="194"/>
      <c r="AC925" s="194"/>
      <c r="AD925" s="194"/>
      <c r="AE925" s="194"/>
      <c r="AF925" s="194"/>
      <c r="AG925" s="194"/>
      <c r="AH925" s="194"/>
      <c r="AI925" s="194"/>
      <c r="AJ925" s="194"/>
      <c r="AK925" s="194"/>
      <c r="AL925" s="194"/>
      <c r="AM925" s="194"/>
      <c r="AN925" s="194"/>
      <c r="AO925" s="194"/>
      <c r="AP925" s="194"/>
      <c r="AQ925" s="194"/>
      <c r="AR925" s="194"/>
      <c r="AS925" s="46"/>
    </row>
    <row r="926" spans="2:45" s="192" customFormat="1">
      <c r="B926" s="193"/>
      <c r="C926" s="193"/>
      <c r="D926" s="194"/>
      <c r="E926" s="194"/>
      <c r="H926" s="194"/>
      <c r="I926" s="194"/>
      <c r="J926" s="194"/>
      <c r="K926" s="194"/>
      <c r="L926" s="194"/>
      <c r="M926" s="194"/>
      <c r="N926" s="194"/>
      <c r="O926" s="194"/>
      <c r="P926" s="194"/>
      <c r="Q926" s="194"/>
      <c r="R926" s="194"/>
      <c r="S926" s="194"/>
      <c r="T926" s="194"/>
      <c r="U926" s="194"/>
      <c r="V926" s="194"/>
      <c r="W926" s="194"/>
      <c r="X926" s="194"/>
      <c r="Y926" s="194"/>
      <c r="Z926" s="194"/>
      <c r="AA926" s="194"/>
      <c r="AB926" s="194"/>
      <c r="AC926" s="194"/>
      <c r="AD926" s="194"/>
      <c r="AE926" s="194"/>
      <c r="AF926" s="194"/>
      <c r="AG926" s="194"/>
      <c r="AH926" s="194"/>
      <c r="AI926" s="194"/>
      <c r="AJ926" s="194"/>
      <c r="AK926" s="194"/>
      <c r="AL926" s="194"/>
      <c r="AM926" s="194"/>
      <c r="AN926" s="194"/>
      <c r="AO926" s="194"/>
      <c r="AP926" s="194"/>
      <c r="AQ926" s="194"/>
      <c r="AR926" s="194"/>
      <c r="AS926" s="46"/>
    </row>
    <row r="927" spans="2:45" s="192" customFormat="1">
      <c r="B927" s="193"/>
      <c r="C927" s="193"/>
      <c r="D927" s="194"/>
      <c r="E927" s="194"/>
      <c r="H927" s="194"/>
      <c r="I927" s="194"/>
      <c r="J927" s="194"/>
      <c r="K927" s="194"/>
      <c r="L927" s="194"/>
      <c r="M927" s="194"/>
      <c r="N927" s="194"/>
      <c r="O927" s="194"/>
      <c r="P927" s="194"/>
      <c r="Q927" s="194"/>
      <c r="R927" s="194"/>
      <c r="S927" s="194"/>
      <c r="T927" s="194"/>
      <c r="U927" s="194"/>
      <c r="V927" s="194"/>
      <c r="W927" s="194"/>
      <c r="X927" s="194"/>
      <c r="Y927" s="194"/>
      <c r="Z927" s="194"/>
      <c r="AA927" s="194"/>
      <c r="AB927" s="194"/>
      <c r="AC927" s="194"/>
      <c r="AD927" s="194"/>
      <c r="AE927" s="194"/>
      <c r="AF927" s="194"/>
      <c r="AG927" s="194"/>
      <c r="AH927" s="194"/>
      <c r="AI927" s="194"/>
      <c r="AJ927" s="194"/>
      <c r="AK927" s="194"/>
      <c r="AL927" s="194"/>
      <c r="AM927" s="194"/>
      <c r="AN927" s="194"/>
      <c r="AO927" s="194"/>
      <c r="AP927" s="194"/>
      <c r="AQ927" s="194"/>
      <c r="AR927" s="194"/>
      <c r="AS927" s="46"/>
    </row>
    <row r="928" spans="2:45" s="192" customFormat="1">
      <c r="B928" s="193"/>
      <c r="C928" s="193"/>
      <c r="D928" s="194"/>
      <c r="E928" s="194"/>
      <c r="H928" s="194"/>
      <c r="I928" s="194"/>
      <c r="J928" s="194"/>
      <c r="K928" s="194"/>
      <c r="L928" s="194"/>
      <c r="M928" s="194"/>
      <c r="N928" s="194"/>
      <c r="O928" s="194"/>
      <c r="P928" s="194"/>
      <c r="Q928" s="194"/>
      <c r="R928" s="194"/>
      <c r="S928" s="194"/>
      <c r="T928" s="194"/>
      <c r="U928" s="194"/>
      <c r="V928" s="194"/>
      <c r="W928" s="194"/>
      <c r="X928" s="194"/>
      <c r="Y928" s="194"/>
      <c r="Z928" s="194"/>
      <c r="AA928" s="194"/>
      <c r="AB928" s="194"/>
      <c r="AC928" s="194"/>
      <c r="AD928" s="194"/>
      <c r="AE928" s="194"/>
      <c r="AF928" s="194"/>
      <c r="AG928" s="194"/>
      <c r="AH928" s="194"/>
      <c r="AI928" s="194"/>
      <c r="AJ928" s="194"/>
      <c r="AK928" s="194"/>
      <c r="AL928" s="194"/>
      <c r="AM928" s="194"/>
      <c r="AN928" s="194"/>
      <c r="AO928" s="194"/>
      <c r="AP928" s="194"/>
      <c r="AQ928" s="194"/>
      <c r="AR928" s="194"/>
      <c r="AS928" s="46"/>
    </row>
    <row r="929" spans="2:45" s="192" customFormat="1">
      <c r="B929" s="193"/>
      <c r="C929" s="193"/>
      <c r="D929" s="194"/>
      <c r="E929" s="194"/>
      <c r="H929" s="194"/>
      <c r="I929" s="194"/>
      <c r="J929" s="194"/>
      <c r="K929" s="194"/>
      <c r="L929" s="194"/>
      <c r="M929" s="194"/>
      <c r="N929" s="194"/>
      <c r="O929" s="194"/>
      <c r="P929" s="194"/>
      <c r="Q929" s="194"/>
      <c r="R929" s="194"/>
      <c r="S929" s="194"/>
      <c r="T929" s="194"/>
      <c r="U929" s="194"/>
      <c r="V929" s="194"/>
      <c r="W929" s="194"/>
      <c r="X929" s="194"/>
      <c r="Y929" s="194"/>
      <c r="Z929" s="194"/>
      <c r="AA929" s="194"/>
      <c r="AB929" s="194"/>
      <c r="AC929" s="194"/>
      <c r="AD929" s="194"/>
      <c r="AE929" s="194"/>
      <c r="AF929" s="194"/>
      <c r="AG929" s="194"/>
      <c r="AH929" s="194"/>
      <c r="AI929" s="194"/>
      <c r="AJ929" s="194"/>
      <c r="AK929" s="194"/>
      <c r="AL929" s="194"/>
      <c r="AM929" s="194"/>
      <c r="AN929" s="194"/>
      <c r="AO929" s="194"/>
      <c r="AP929" s="194"/>
      <c r="AQ929" s="194"/>
      <c r="AR929" s="194"/>
      <c r="AS929" s="46"/>
    </row>
    <row r="930" spans="2:45" s="192" customFormat="1">
      <c r="B930" s="193"/>
      <c r="C930" s="193"/>
      <c r="D930" s="194"/>
      <c r="E930" s="194"/>
      <c r="H930" s="194"/>
      <c r="I930" s="194"/>
      <c r="J930" s="194"/>
      <c r="K930" s="194"/>
      <c r="L930" s="194"/>
      <c r="M930" s="194"/>
      <c r="N930" s="194"/>
      <c r="O930" s="194"/>
      <c r="P930" s="194"/>
      <c r="Q930" s="194"/>
      <c r="R930" s="194"/>
      <c r="S930" s="194"/>
      <c r="T930" s="194"/>
      <c r="U930" s="194"/>
      <c r="V930" s="194"/>
      <c r="W930" s="194"/>
      <c r="X930" s="194"/>
      <c r="Y930" s="194"/>
      <c r="Z930" s="194"/>
      <c r="AA930" s="194"/>
      <c r="AB930" s="194"/>
      <c r="AC930" s="194"/>
      <c r="AD930" s="194"/>
      <c r="AE930" s="194"/>
      <c r="AF930" s="194"/>
      <c r="AG930" s="194"/>
      <c r="AH930" s="194"/>
      <c r="AI930" s="194"/>
      <c r="AJ930" s="194"/>
      <c r="AK930" s="194"/>
      <c r="AL930" s="194"/>
      <c r="AM930" s="194"/>
      <c r="AN930" s="194"/>
      <c r="AO930" s="194"/>
      <c r="AP930" s="194"/>
      <c r="AQ930" s="194"/>
      <c r="AR930" s="194"/>
      <c r="AS930" s="46"/>
    </row>
    <row r="931" spans="2:45" s="192" customFormat="1">
      <c r="B931" s="193"/>
      <c r="C931" s="193"/>
      <c r="D931" s="194"/>
      <c r="E931" s="194"/>
      <c r="H931" s="194"/>
      <c r="I931" s="194"/>
      <c r="J931" s="194"/>
      <c r="K931" s="194"/>
      <c r="L931" s="194"/>
      <c r="M931" s="194"/>
      <c r="N931" s="194"/>
      <c r="O931" s="194"/>
      <c r="P931" s="194"/>
      <c r="Q931" s="194"/>
      <c r="R931" s="194"/>
      <c r="S931" s="194"/>
      <c r="T931" s="194"/>
      <c r="U931" s="194"/>
      <c r="V931" s="194"/>
      <c r="W931" s="194"/>
      <c r="X931" s="194"/>
      <c r="Y931" s="194"/>
      <c r="Z931" s="194"/>
      <c r="AA931" s="194"/>
      <c r="AB931" s="194"/>
      <c r="AC931" s="194"/>
      <c r="AD931" s="194"/>
      <c r="AE931" s="194"/>
      <c r="AF931" s="194"/>
      <c r="AG931" s="194"/>
      <c r="AH931" s="194"/>
      <c r="AI931" s="194"/>
      <c r="AJ931" s="194"/>
      <c r="AK931" s="194"/>
      <c r="AL931" s="194"/>
      <c r="AM931" s="194"/>
      <c r="AN931" s="194"/>
      <c r="AO931" s="194"/>
      <c r="AP931" s="194"/>
      <c r="AQ931" s="194"/>
      <c r="AR931" s="194"/>
      <c r="AS931" s="46"/>
    </row>
    <row r="932" spans="2:45" s="192" customFormat="1">
      <c r="B932" s="193"/>
      <c r="C932" s="193"/>
      <c r="D932" s="194"/>
      <c r="E932" s="194"/>
      <c r="H932" s="194"/>
      <c r="I932" s="194"/>
      <c r="J932" s="194"/>
      <c r="K932" s="194"/>
      <c r="L932" s="194"/>
      <c r="M932" s="194"/>
      <c r="N932" s="194"/>
      <c r="O932" s="194"/>
      <c r="P932" s="194"/>
      <c r="Q932" s="194"/>
      <c r="R932" s="194"/>
      <c r="S932" s="194"/>
      <c r="T932" s="194"/>
      <c r="U932" s="194"/>
      <c r="V932" s="194"/>
      <c r="W932" s="194"/>
      <c r="X932" s="194"/>
      <c r="Y932" s="194"/>
      <c r="Z932" s="194"/>
      <c r="AA932" s="194"/>
      <c r="AB932" s="194"/>
      <c r="AC932" s="194"/>
      <c r="AD932" s="194"/>
      <c r="AE932" s="194"/>
      <c r="AF932" s="194"/>
      <c r="AG932" s="194"/>
      <c r="AH932" s="194"/>
      <c r="AI932" s="194"/>
      <c r="AJ932" s="194"/>
      <c r="AK932" s="194"/>
      <c r="AL932" s="194"/>
      <c r="AM932" s="194"/>
      <c r="AN932" s="194"/>
      <c r="AO932" s="194"/>
      <c r="AP932" s="194"/>
      <c r="AQ932" s="194"/>
      <c r="AR932" s="194"/>
      <c r="AS932" s="46"/>
    </row>
    <row r="933" spans="2:45" s="192" customFormat="1">
      <c r="B933" s="193"/>
      <c r="C933" s="193"/>
      <c r="D933" s="194"/>
      <c r="E933" s="194"/>
      <c r="H933" s="194"/>
      <c r="I933" s="194"/>
      <c r="J933" s="194"/>
      <c r="K933" s="194"/>
      <c r="L933" s="194"/>
      <c r="M933" s="194"/>
      <c r="N933" s="194"/>
      <c r="O933" s="194"/>
      <c r="P933" s="194"/>
      <c r="Q933" s="194"/>
      <c r="R933" s="194"/>
      <c r="S933" s="194"/>
      <c r="T933" s="194"/>
      <c r="U933" s="194"/>
      <c r="V933" s="194"/>
      <c r="W933" s="194"/>
      <c r="X933" s="194"/>
      <c r="Y933" s="194"/>
      <c r="Z933" s="194"/>
      <c r="AA933" s="194"/>
      <c r="AB933" s="194"/>
      <c r="AC933" s="194"/>
      <c r="AD933" s="194"/>
      <c r="AE933" s="194"/>
      <c r="AF933" s="194"/>
      <c r="AG933" s="194"/>
      <c r="AH933" s="194"/>
      <c r="AI933" s="194"/>
      <c r="AJ933" s="194"/>
      <c r="AK933" s="194"/>
      <c r="AL933" s="194"/>
      <c r="AM933" s="194"/>
      <c r="AN933" s="194"/>
      <c r="AO933" s="194"/>
      <c r="AP933" s="194"/>
      <c r="AQ933" s="194"/>
      <c r="AR933" s="194"/>
      <c r="AS933" s="46"/>
    </row>
    <row r="934" spans="2:45" s="192" customFormat="1">
      <c r="B934" s="193"/>
      <c r="C934" s="193"/>
      <c r="D934" s="194"/>
      <c r="E934" s="194"/>
      <c r="H934" s="194"/>
      <c r="I934" s="194"/>
      <c r="J934" s="194"/>
      <c r="K934" s="194"/>
      <c r="L934" s="194"/>
      <c r="M934" s="194"/>
      <c r="N934" s="194"/>
      <c r="O934" s="194"/>
      <c r="P934" s="194"/>
      <c r="Q934" s="194"/>
      <c r="R934" s="194"/>
      <c r="S934" s="194"/>
      <c r="T934" s="194"/>
      <c r="U934" s="194"/>
      <c r="V934" s="194"/>
      <c r="W934" s="194"/>
      <c r="X934" s="194"/>
      <c r="Y934" s="194"/>
      <c r="Z934" s="194"/>
      <c r="AA934" s="194"/>
      <c r="AB934" s="194"/>
      <c r="AC934" s="194"/>
      <c r="AD934" s="194"/>
      <c r="AE934" s="194"/>
      <c r="AF934" s="194"/>
      <c r="AG934" s="194"/>
      <c r="AH934" s="194"/>
      <c r="AI934" s="194"/>
      <c r="AJ934" s="194"/>
      <c r="AK934" s="194"/>
      <c r="AL934" s="194"/>
      <c r="AM934" s="194"/>
      <c r="AN934" s="194"/>
      <c r="AO934" s="194"/>
      <c r="AP934" s="194"/>
      <c r="AQ934" s="194"/>
      <c r="AR934" s="194"/>
      <c r="AS934" s="46"/>
    </row>
    <row r="935" spans="2:45" s="192" customFormat="1">
      <c r="B935" s="193"/>
      <c r="C935" s="193"/>
      <c r="D935" s="194"/>
      <c r="E935" s="194"/>
      <c r="H935" s="194"/>
      <c r="I935" s="194"/>
      <c r="J935" s="194"/>
      <c r="K935" s="194"/>
      <c r="L935" s="194"/>
      <c r="M935" s="194"/>
      <c r="N935" s="194"/>
      <c r="O935" s="194"/>
      <c r="P935" s="194"/>
      <c r="Q935" s="194"/>
      <c r="R935" s="194"/>
      <c r="S935" s="194"/>
      <c r="T935" s="194"/>
      <c r="U935" s="194"/>
      <c r="V935" s="194"/>
      <c r="W935" s="194"/>
      <c r="X935" s="194"/>
      <c r="Y935" s="194"/>
      <c r="Z935" s="194"/>
      <c r="AA935" s="194"/>
      <c r="AB935" s="194"/>
      <c r="AC935" s="194"/>
      <c r="AD935" s="194"/>
      <c r="AE935" s="194"/>
      <c r="AF935" s="194"/>
      <c r="AG935" s="194"/>
      <c r="AH935" s="194"/>
      <c r="AI935" s="194"/>
      <c r="AJ935" s="194"/>
      <c r="AK935" s="194"/>
      <c r="AL935" s="194"/>
      <c r="AM935" s="194"/>
      <c r="AN935" s="194"/>
      <c r="AO935" s="194"/>
      <c r="AP935" s="194"/>
      <c r="AQ935" s="194"/>
      <c r="AR935" s="194"/>
      <c r="AS935" s="46"/>
    </row>
    <row r="936" spans="2:45" s="192" customFormat="1">
      <c r="B936" s="193"/>
      <c r="C936" s="193"/>
      <c r="D936" s="194"/>
      <c r="E936" s="194"/>
      <c r="H936" s="194"/>
      <c r="I936" s="194"/>
      <c r="J936" s="194"/>
      <c r="K936" s="194"/>
      <c r="L936" s="194"/>
      <c r="M936" s="194"/>
      <c r="N936" s="194"/>
      <c r="O936" s="194"/>
      <c r="P936" s="194"/>
      <c r="Q936" s="194"/>
      <c r="R936" s="194"/>
      <c r="S936" s="194"/>
      <c r="T936" s="194"/>
      <c r="U936" s="194"/>
      <c r="V936" s="194"/>
      <c r="W936" s="194"/>
      <c r="X936" s="194"/>
      <c r="Y936" s="194"/>
      <c r="Z936" s="194"/>
      <c r="AA936" s="194"/>
      <c r="AB936" s="194"/>
      <c r="AC936" s="194"/>
      <c r="AD936" s="194"/>
      <c r="AE936" s="194"/>
      <c r="AF936" s="194"/>
      <c r="AG936" s="194"/>
      <c r="AH936" s="194"/>
      <c r="AI936" s="194"/>
      <c r="AJ936" s="194"/>
      <c r="AK936" s="194"/>
      <c r="AL936" s="194"/>
      <c r="AM936" s="194"/>
      <c r="AN936" s="194"/>
      <c r="AO936" s="194"/>
      <c r="AP936" s="194"/>
      <c r="AQ936" s="194"/>
      <c r="AR936" s="194"/>
      <c r="AS936" s="46"/>
    </row>
    <row r="937" spans="2:45" s="192" customFormat="1">
      <c r="B937" s="193"/>
      <c r="C937" s="193"/>
      <c r="D937" s="194"/>
      <c r="E937" s="194"/>
      <c r="H937" s="194"/>
      <c r="I937" s="194"/>
      <c r="J937" s="194"/>
      <c r="K937" s="194"/>
      <c r="L937" s="194"/>
      <c r="M937" s="194"/>
      <c r="N937" s="194"/>
      <c r="O937" s="194"/>
      <c r="P937" s="194"/>
      <c r="Q937" s="194"/>
      <c r="R937" s="194"/>
      <c r="S937" s="194"/>
      <c r="T937" s="194"/>
      <c r="U937" s="194"/>
      <c r="V937" s="194"/>
      <c r="W937" s="194"/>
      <c r="X937" s="194"/>
      <c r="Y937" s="194"/>
      <c r="Z937" s="194"/>
      <c r="AA937" s="194"/>
      <c r="AB937" s="194"/>
      <c r="AC937" s="194"/>
      <c r="AD937" s="194"/>
      <c r="AE937" s="194"/>
      <c r="AF937" s="194"/>
      <c r="AG937" s="194"/>
      <c r="AH937" s="194"/>
      <c r="AI937" s="194"/>
      <c r="AJ937" s="194"/>
      <c r="AK937" s="194"/>
      <c r="AL937" s="194"/>
      <c r="AM937" s="194"/>
      <c r="AN937" s="194"/>
      <c r="AO937" s="194"/>
      <c r="AP937" s="194"/>
      <c r="AQ937" s="194"/>
      <c r="AR937" s="194"/>
      <c r="AS937" s="46"/>
    </row>
    <row r="938" spans="2:45" s="192" customFormat="1">
      <c r="B938" s="193"/>
      <c r="C938" s="193"/>
      <c r="D938" s="194"/>
      <c r="E938" s="194"/>
      <c r="H938" s="194"/>
      <c r="I938" s="194"/>
      <c r="J938" s="194"/>
      <c r="K938" s="194"/>
      <c r="L938" s="194"/>
      <c r="M938" s="194"/>
      <c r="N938" s="194"/>
      <c r="O938" s="194"/>
      <c r="P938" s="194"/>
      <c r="Q938" s="194"/>
      <c r="R938" s="194"/>
      <c r="S938" s="194"/>
      <c r="T938" s="194"/>
      <c r="U938" s="194"/>
      <c r="V938" s="194"/>
      <c r="W938" s="194"/>
      <c r="X938" s="194"/>
      <c r="Y938" s="194"/>
      <c r="Z938" s="194"/>
      <c r="AA938" s="194"/>
      <c r="AB938" s="194"/>
      <c r="AC938" s="194"/>
      <c r="AD938" s="194"/>
      <c r="AE938" s="194"/>
      <c r="AF938" s="194"/>
      <c r="AG938" s="194"/>
      <c r="AH938" s="194"/>
      <c r="AI938" s="194"/>
      <c r="AJ938" s="194"/>
      <c r="AK938" s="194"/>
      <c r="AL938" s="194"/>
      <c r="AM938" s="194"/>
      <c r="AN938" s="194"/>
      <c r="AO938" s="194"/>
      <c r="AP938" s="194"/>
      <c r="AQ938" s="194"/>
      <c r="AR938" s="194"/>
      <c r="AS938" s="46"/>
    </row>
    <row r="939" spans="2:45" s="192" customFormat="1">
      <c r="B939" s="193"/>
      <c r="C939" s="193"/>
      <c r="D939" s="194"/>
      <c r="E939" s="194"/>
      <c r="H939" s="194"/>
      <c r="I939" s="194"/>
      <c r="J939" s="194"/>
      <c r="K939" s="194"/>
      <c r="L939" s="194"/>
      <c r="M939" s="194"/>
      <c r="N939" s="194"/>
      <c r="O939" s="194"/>
      <c r="P939" s="194"/>
      <c r="Q939" s="194"/>
      <c r="R939" s="194"/>
      <c r="S939" s="194"/>
      <c r="T939" s="194"/>
      <c r="U939" s="194"/>
      <c r="V939" s="194"/>
      <c r="W939" s="194"/>
      <c r="X939" s="194"/>
      <c r="Y939" s="194"/>
      <c r="Z939" s="194"/>
      <c r="AA939" s="194"/>
      <c r="AB939" s="194"/>
      <c r="AC939" s="194"/>
      <c r="AD939" s="194"/>
      <c r="AE939" s="194"/>
      <c r="AF939" s="194"/>
      <c r="AG939" s="194"/>
      <c r="AH939" s="194"/>
      <c r="AI939" s="194"/>
      <c r="AJ939" s="194"/>
      <c r="AK939" s="194"/>
      <c r="AL939" s="194"/>
      <c r="AM939" s="194"/>
      <c r="AN939" s="194"/>
      <c r="AO939" s="194"/>
      <c r="AP939" s="194"/>
      <c r="AQ939" s="194"/>
      <c r="AR939" s="194"/>
      <c r="AS939" s="46"/>
    </row>
    <row r="940" spans="2:45" s="192" customFormat="1">
      <c r="B940" s="193"/>
      <c r="C940" s="193"/>
      <c r="D940" s="194"/>
      <c r="E940" s="194"/>
      <c r="H940" s="194"/>
      <c r="I940" s="194"/>
      <c r="J940" s="194"/>
      <c r="K940" s="194"/>
      <c r="L940" s="194"/>
      <c r="M940" s="194"/>
      <c r="N940" s="194"/>
      <c r="O940" s="194"/>
      <c r="P940" s="194"/>
      <c r="Q940" s="194"/>
      <c r="R940" s="194"/>
      <c r="S940" s="194"/>
      <c r="T940" s="194"/>
      <c r="U940" s="194"/>
      <c r="V940" s="194"/>
      <c r="W940" s="194"/>
      <c r="X940" s="194"/>
      <c r="Y940" s="194"/>
      <c r="Z940" s="194"/>
      <c r="AA940" s="194"/>
      <c r="AB940" s="194"/>
      <c r="AC940" s="194"/>
      <c r="AD940" s="194"/>
      <c r="AE940" s="194"/>
      <c r="AF940" s="194"/>
      <c r="AG940" s="194"/>
      <c r="AH940" s="194"/>
      <c r="AI940" s="194"/>
      <c r="AJ940" s="194"/>
      <c r="AK940" s="194"/>
      <c r="AL940" s="194"/>
      <c r="AM940" s="194"/>
      <c r="AN940" s="194"/>
      <c r="AO940" s="194"/>
      <c r="AP940" s="194"/>
      <c r="AQ940" s="194"/>
      <c r="AR940" s="194"/>
      <c r="AS940" s="46"/>
    </row>
    <row r="941" spans="2:45" s="192" customFormat="1">
      <c r="B941" s="193"/>
      <c r="C941" s="193"/>
      <c r="D941" s="194"/>
      <c r="E941" s="194"/>
      <c r="H941" s="194"/>
      <c r="I941" s="194"/>
      <c r="J941" s="194"/>
      <c r="K941" s="194"/>
      <c r="L941" s="194"/>
      <c r="M941" s="194"/>
      <c r="N941" s="194"/>
      <c r="O941" s="194"/>
      <c r="P941" s="194"/>
      <c r="Q941" s="194"/>
      <c r="R941" s="194"/>
      <c r="S941" s="194"/>
      <c r="T941" s="194"/>
      <c r="U941" s="194"/>
      <c r="V941" s="194"/>
      <c r="W941" s="194"/>
      <c r="X941" s="194"/>
      <c r="Y941" s="194"/>
      <c r="Z941" s="194"/>
      <c r="AA941" s="194"/>
      <c r="AB941" s="194"/>
      <c r="AC941" s="194"/>
      <c r="AD941" s="194"/>
      <c r="AE941" s="194"/>
      <c r="AF941" s="194"/>
      <c r="AG941" s="194"/>
      <c r="AH941" s="194"/>
      <c r="AI941" s="194"/>
      <c r="AJ941" s="194"/>
      <c r="AK941" s="194"/>
      <c r="AL941" s="194"/>
      <c r="AM941" s="194"/>
      <c r="AN941" s="194"/>
      <c r="AO941" s="194"/>
      <c r="AP941" s="194"/>
      <c r="AQ941" s="194"/>
      <c r="AR941" s="194"/>
      <c r="AS941" s="46"/>
    </row>
    <row r="942" spans="2:45" s="192" customFormat="1">
      <c r="B942" s="193"/>
      <c r="C942" s="193"/>
      <c r="D942" s="194"/>
      <c r="E942" s="194"/>
      <c r="H942" s="194"/>
      <c r="I942" s="194"/>
      <c r="J942" s="194"/>
      <c r="K942" s="194"/>
      <c r="L942" s="194"/>
      <c r="M942" s="194"/>
      <c r="N942" s="194"/>
      <c r="O942" s="194"/>
      <c r="P942" s="194"/>
      <c r="Q942" s="194"/>
      <c r="R942" s="194"/>
      <c r="S942" s="194"/>
      <c r="T942" s="194"/>
      <c r="U942" s="194"/>
      <c r="V942" s="194"/>
      <c r="W942" s="194"/>
      <c r="X942" s="194"/>
      <c r="Y942" s="194"/>
      <c r="Z942" s="194"/>
      <c r="AA942" s="194"/>
      <c r="AB942" s="194"/>
      <c r="AC942" s="194"/>
      <c r="AD942" s="194"/>
      <c r="AE942" s="194"/>
      <c r="AF942" s="194"/>
      <c r="AG942" s="194"/>
      <c r="AH942" s="194"/>
      <c r="AI942" s="194"/>
      <c r="AJ942" s="194"/>
      <c r="AK942" s="194"/>
      <c r="AL942" s="194"/>
      <c r="AM942" s="194"/>
      <c r="AN942" s="194"/>
      <c r="AO942" s="194"/>
      <c r="AP942" s="194"/>
      <c r="AQ942" s="194"/>
      <c r="AR942" s="194"/>
      <c r="AS942" s="46"/>
    </row>
    <row r="943" spans="2:45" s="192" customFormat="1">
      <c r="B943" s="193"/>
      <c r="C943" s="193"/>
      <c r="D943" s="194"/>
      <c r="E943" s="194"/>
      <c r="H943" s="194"/>
      <c r="I943" s="194"/>
      <c r="J943" s="194"/>
      <c r="K943" s="194"/>
      <c r="L943" s="194"/>
      <c r="M943" s="194"/>
      <c r="N943" s="194"/>
      <c r="O943" s="194"/>
      <c r="P943" s="194"/>
      <c r="Q943" s="194"/>
      <c r="R943" s="194"/>
      <c r="S943" s="194"/>
      <c r="T943" s="194"/>
      <c r="U943" s="194"/>
      <c r="V943" s="194"/>
      <c r="W943" s="194"/>
      <c r="X943" s="194"/>
      <c r="Y943" s="194"/>
      <c r="Z943" s="194"/>
      <c r="AA943" s="194"/>
      <c r="AB943" s="194"/>
      <c r="AC943" s="194"/>
      <c r="AD943" s="194"/>
      <c r="AE943" s="194"/>
      <c r="AF943" s="194"/>
      <c r="AG943" s="194"/>
      <c r="AH943" s="194"/>
      <c r="AI943" s="194"/>
      <c r="AJ943" s="194"/>
      <c r="AK943" s="194"/>
      <c r="AL943" s="194"/>
      <c r="AM943" s="194"/>
      <c r="AN943" s="194"/>
      <c r="AO943" s="194"/>
      <c r="AP943" s="194"/>
      <c r="AQ943" s="194"/>
      <c r="AR943" s="194"/>
      <c r="AS943" s="46"/>
    </row>
    <row r="944" spans="2:45" s="192" customFormat="1">
      <c r="B944" s="193"/>
      <c r="C944" s="193"/>
      <c r="D944" s="194"/>
      <c r="E944" s="194"/>
      <c r="H944" s="194"/>
      <c r="I944" s="194"/>
      <c r="J944" s="194"/>
      <c r="K944" s="194"/>
      <c r="L944" s="194"/>
      <c r="M944" s="194"/>
      <c r="N944" s="194"/>
      <c r="O944" s="194"/>
      <c r="P944" s="194"/>
      <c r="Q944" s="194"/>
      <c r="R944" s="194"/>
      <c r="S944" s="194"/>
      <c r="T944" s="194"/>
      <c r="U944" s="194"/>
      <c r="V944" s="194"/>
      <c r="W944" s="194"/>
      <c r="X944" s="194"/>
      <c r="Y944" s="194"/>
      <c r="Z944" s="194"/>
      <c r="AA944" s="194"/>
      <c r="AB944" s="194"/>
      <c r="AC944" s="194"/>
      <c r="AD944" s="194"/>
      <c r="AE944" s="194"/>
      <c r="AF944" s="194"/>
      <c r="AG944" s="194"/>
      <c r="AH944" s="194"/>
      <c r="AI944" s="194"/>
      <c r="AJ944" s="194"/>
      <c r="AK944" s="194"/>
      <c r="AL944" s="194"/>
      <c r="AM944" s="194"/>
      <c r="AN944" s="194"/>
      <c r="AO944" s="194"/>
      <c r="AP944" s="194"/>
      <c r="AQ944" s="194"/>
      <c r="AR944" s="194"/>
      <c r="AS944" s="46"/>
    </row>
    <row r="945" spans="2:45" s="192" customFormat="1">
      <c r="B945" s="193"/>
      <c r="C945" s="193"/>
      <c r="D945" s="194"/>
      <c r="E945" s="194"/>
      <c r="H945" s="194"/>
      <c r="I945" s="194"/>
      <c r="J945" s="194"/>
      <c r="K945" s="194"/>
      <c r="L945" s="194"/>
      <c r="M945" s="194"/>
      <c r="N945" s="194"/>
      <c r="O945" s="194"/>
      <c r="P945" s="194"/>
      <c r="Q945" s="194"/>
      <c r="R945" s="194"/>
      <c r="S945" s="194"/>
      <c r="T945" s="194"/>
      <c r="U945" s="194"/>
      <c r="V945" s="194"/>
      <c r="W945" s="194"/>
      <c r="X945" s="194"/>
      <c r="Y945" s="194"/>
      <c r="Z945" s="194"/>
      <c r="AA945" s="194"/>
      <c r="AB945" s="194"/>
      <c r="AC945" s="194"/>
      <c r="AD945" s="194"/>
      <c r="AE945" s="194"/>
      <c r="AF945" s="194"/>
      <c r="AG945" s="194"/>
      <c r="AH945" s="194"/>
      <c r="AI945" s="194"/>
      <c r="AJ945" s="194"/>
      <c r="AK945" s="194"/>
      <c r="AL945" s="194"/>
      <c r="AM945" s="194"/>
      <c r="AN945" s="194"/>
      <c r="AO945" s="194"/>
      <c r="AP945" s="194"/>
      <c r="AQ945" s="194"/>
      <c r="AR945" s="194"/>
      <c r="AS945" s="46"/>
    </row>
    <row r="946" spans="2:45" s="192" customFormat="1">
      <c r="B946" s="193"/>
      <c r="C946" s="193"/>
      <c r="D946" s="194"/>
      <c r="E946" s="194"/>
      <c r="H946" s="194"/>
      <c r="I946" s="194"/>
      <c r="J946" s="194"/>
      <c r="K946" s="194"/>
      <c r="L946" s="194"/>
      <c r="M946" s="194"/>
      <c r="N946" s="194"/>
      <c r="O946" s="194"/>
      <c r="P946" s="194"/>
      <c r="Q946" s="194"/>
      <c r="R946" s="194"/>
      <c r="S946" s="194"/>
      <c r="T946" s="194"/>
      <c r="U946" s="194"/>
      <c r="V946" s="194"/>
      <c r="W946" s="194"/>
      <c r="X946" s="194"/>
      <c r="Y946" s="194"/>
      <c r="Z946" s="194"/>
      <c r="AA946" s="194"/>
      <c r="AB946" s="194"/>
      <c r="AC946" s="194"/>
      <c r="AD946" s="194"/>
      <c r="AE946" s="194"/>
      <c r="AF946" s="194"/>
      <c r="AG946" s="194"/>
      <c r="AH946" s="194"/>
      <c r="AI946" s="194"/>
      <c r="AJ946" s="194"/>
      <c r="AK946" s="194"/>
      <c r="AL946" s="194"/>
      <c r="AM946" s="194"/>
      <c r="AN946" s="194"/>
      <c r="AO946" s="194"/>
      <c r="AP946" s="194"/>
      <c r="AQ946" s="194"/>
      <c r="AR946" s="194"/>
      <c r="AS946" s="46"/>
    </row>
    <row r="947" spans="2:45" s="192" customFormat="1">
      <c r="B947" s="193"/>
      <c r="C947" s="193"/>
      <c r="D947" s="194"/>
      <c r="E947" s="194"/>
      <c r="H947" s="194"/>
      <c r="I947" s="194"/>
      <c r="J947" s="194"/>
      <c r="K947" s="194"/>
      <c r="L947" s="194"/>
      <c r="M947" s="194"/>
      <c r="N947" s="194"/>
      <c r="O947" s="194"/>
      <c r="P947" s="194"/>
      <c r="Q947" s="194"/>
      <c r="R947" s="194"/>
      <c r="S947" s="194"/>
      <c r="T947" s="194"/>
      <c r="U947" s="194"/>
      <c r="V947" s="194"/>
      <c r="W947" s="194"/>
      <c r="X947" s="194"/>
      <c r="Y947" s="194"/>
      <c r="Z947" s="194"/>
      <c r="AA947" s="194"/>
      <c r="AB947" s="194"/>
      <c r="AC947" s="194"/>
      <c r="AD947" s="194"/>
      <c r="AE947" s="194"/>
      <c r="AF947" s="194"/>
      <c r="AG947" s="194"/>
      <c r="AH947" s="194"/>
      <c r="AI947" s="194"/>
      <c r="AJ947" s="194"/>
      <c r="AK947" s="194"/>
      <c r="AL947" s="194"/>
      <c r="AM947" s="194"/>
      <c r="AN947" s="194"/>
      <c r="AO947" s="194"/>
      <c r="AP947" s="194"/>
      <c r="AQ947" s="194"/>
      <c r="AR947" s="194"/>
      <c r="AS947" s="46"/>
    </row>
    <row r="948" spans="2:45" s="192" customFormat="1">
      <c r="B948" s="193"/>
      <c r="C948" s="193"/>
      <c r="D948" s="194"/>
      <c r="E948" s="194"/>
      <c r="H948" s="194"/>
      <c r="I948" s="194"/>
      <c r="J948" s="194"/>
      <c r="K948" s="194"/>
      <c r="L948" s="194"/>
      <c r="M948" s="194"/>
      <c r="N948" s="194"/>
      <c r="O948" s="194"/>
      <c r="P948" s="194"/>
      <c r="Q948" s="194"/>
      <c r="R948" s="194"/>
      <c r="S948" s="194"/>
      <c r="T948" s="194"/>
      <c r="U948" s="194"/>
      <c r="V948" s="194"/>
      <c r="W948" s="194"/>
      <c r="X948" s="194"/>
      <c r="Y948" s="194"/>
      <c r="Z948" s="194"/>
      <c r="AA948" s="194"/>
      <c r="AB948" s="194"/>
      <c r="AC948" s="194"/>
      <c r="AD948" s="194"/>
      <c r="AE948" s="194"/>
      <c r="AF948" s="194"/>
      <c r="AG948" s="194"/>
      <c r="AH948" s="194"/>
      <c r="AI948" s="194"/>
      <c r="AJ948" s="194"/>
      <c r="AK948" s="194"/>
      <c r="AL948" s="194"/>
      <c r="AM948" s="194"/>
      <c r="AN948" s="194"/>
      <c r="AO948" s="194"/>
      <c r="AP948" s="194"/>
      <c r="AQ948" s="194"/>
      <c r="AR948" s="194"/>
      <c r="AS948" s="46"/>
    </row>
    <row r="949" spans="2:45" s="192" customFormat="1">
      <c r="B949" s="193"/>
      <c r="C949" s="193"/>
      <c r="D949" s="194"/>
      <c r="E949" s="194"/>
      <c r="H949" s="194"/>
      <c r="I949" s="194"/>
      <c r="J949" s="194"/>
      <c r="K949" s="194"/>
      <c r="L949" s="194"/>
      <c r="M949" s="194"/>
      <c r="N949" s="194"/>
      <c r="O949" s="194"/>
      <c r="P949" s="194"/>
      <c r="Q949" s="194"/>
      <c r="R949" s="194"/>
      <c r="S949" s="194"/>
      <c r="T949" s="194"/>
      <c r="U949" s="194"/>
      <c r="V949" s="194"/>
      <c r="W949" s="194"/>
      <c r="X949" s="194"/>
      <c r="Y949" s="194"/>
      <c r="Z949" s="194"/>
      <c r="AA949" s="194"/>
      <c r="AB949" s="194"/>
      <c r="AC949" s="194"/>
      <c r="AD949" s="194"/>
      <c r="AE949" s="194"/>
      <c r="AF949" s="194"/>
      <c r="AG949" s="194"/>
      <c r="AH949" s="194"/>
      <c r="AI949" s="194"/>
      <c r="AJ949" s="194"/>
      <c r="AK949" s="194"/>
      <c r="AL949" s="194"/>
      <c r="AM949" s="194"/>
      <c r="AN949" s="194"/>
      <c r="AO949" s="194"/>
      <c r="AP949" s="194"/>
      <c r="AQ949" s="194"/>
      <c r="AR949" s="194"/>
      <c r="AS949" s="46"/>
    </row>
    <row r="950" spans="2:45" s="192" customFormat="1">
      <c r="B950" s="193"/>
      <c r="C950" s="193"/>
      <c r="D950" s="194"/>
      <c r="E950" s="194"/>
      <c r="H950" s="194"/>
      <c r="I950" s="194"/>
      <c r="J950" s="194"/>
      <c r="K950" s="194"/>
      <c r="L950" s="194"/>
      <c r="M950" s="194"/>
      <c r="N950" s="194"/>
      <c r="O950" s="194"/>
      <c r="P950" s="194"/>
      <c r="Q950" s="194"/>
      <c r="R950" s="194"/>
      <c r="S950" s="194"/>
      <c r="T950" s="194"/>
      <c r="U950" s="194"/>
      <c r="V950" s="194"/>
      <c r="W950" s="194"/>
      <c r="X950" s="194"/>
      <c r="Y950" s="194"/>
      <c r="Z950" s="194"/>
      <c r="AA950" s="194"/>
      <c r="AB950" s="194"/>
      <c r="AC950" s="194"/>
      <c r="AD950" s="194"/>
      <c r="AE950" s="194"/>
      <c r="AF950" s="194"/>
      <c r="AG950" s="194"/>
      <c r="AH950" s="194"/>
      <c r="AI950" s="194"/>
      <c r="AJ950" s="194"/>
      <c r="AK950" s="194"/>
      <c r="AL950" s="194"/>
      <c r="AM950" s="194"/>
      <c r="AN950" s="194"/>
      <c r="AO950" s="194"/>
      <c r="AP950" s="194"/>
      <c r="AQ950" s="194"/>
      <c r="AR950" s="194"/>
      <c r="AS950" s="46"/>
    </row>
    <row r="951" spans="2:45" s="192" customFormat="1">
      <c r="B951" s="193"/>
      <c r="C951" s="193"/>
      <c r="D951" s="194"/>
      <c r="E951" s="194"/>
      <c r="H951" s="194"/>
      <c r="I951" s="194"/>
      <c r="J951" s="194"/>
      <c r="K951" s="194"/>
      <c r="L951" s="194"/>
      <c r="M951" s="194"/>
      <c r="N951" s="194"/>
      <c r="O951" s="194"/>
      <c r="P951" s="194"/>
      <c r="Q951" s="194"/>
      <c r="R951" s="194"/>
      <c r="S951" s="194"/>
      <c r="T951" s="194"/>
      <c r="U951" s="194"/>
      <c r="V951" s="194"/>
      <c r="W951" s="194"/>
      <c r="X951" s="194"/>
      <c r="Y951" s="194"/>
      <c r="Z951" s="194"/>
      <c r="AA951" s="194"/>
      <c r="AB951" s="194"/>
      <c r="AC951" s="194"/>
      <c r="AD951" s="194"/>
      <c r="AE951" s="194"/>
      <c r="AF951" s="194"/>
      <c r="AG951" s="194"/>
      <c r="AH951" s="194"/>
      <c r="AI951" s="194"/>
      <c r="AJ951" s="194"/>
      <c r="AK951" s="194"/>
      <c r="AL951" s="194"/>
      <c r="AM951" s="194"/>
      <c r="AN951" s="194"/>
      <c r="AO951" s="194"/>
      <c r="AP951" s="194"/>
      <c r="AQ951" s="194"/>
      <c r="AR951" s="194"/>
      <c r="AS951" s="46"/>
    </row>
    <row r="952" spans="2:45" s="192" customFormat="1">
      <c r="B952" s="193"/>
      <c r="C952" s="193"/>
      <c r="D952" s="194"/>
      <c r="E952" s="194"/>
      <c r="H952" s="194"/>
      <c r="I952" s="194"/>
      <c r="J952" s="194"/>
      <c r="K952" s="194"/>
      <c r="L952" s="194"/>
      <c r="M952" s="194"/>
      <c r="N952" s="194"/>
      <c r="O952" s="194"/>
      <c r="P952" s="194"/>
      <c r="Q952" s="194"/>
      <c r="R952" s="194"/>
      <c r="S952" s="194"/>
      <c r="T952" s="194"/>
      <c r="U952" s="194"/>
      <c r="V952" s="194"/>
      <c r="W952" s="194"/>
      <c r="X952" s="194"/>
      <c r="Y952" s="194"/>
      <c r="Z952" s="194"/>
      <c r="AA952" s="194"/>
      <c r="AB952" s="194"/>
      <c r="AC952" s="194"/>
      <c r="AD952" s="194"/>
      <c r="AE952" s="194"/>
      <c r="AF952" s="194"/>
      <c r="AG952" s="194"/>
      <c r="AH952" s="194"/>
      <c r="AI952" s="194"/>
      <c r="AJ952" s="194"/>
      <c r="AK952" s="194"/>
      <c r="AL952" s="194"/>
      <c r="AM952" s="194"/>
      <c r="AN952" s="194"/>
      <c r="AO952" s="194"/>
      <c r="AP952" s="194"/>
      <c r="AQ952" s="194"/>
      <c r="AR952" s="194"/>
      <c r="AS952" s="46"/>
    </row>
    <row r="953" spans="2:45" s="192" customFormat="1">
      <c r="B953" s="193"/>
      <c r="C953" s="193"/>
      <c r="D953" s="194"/>
      <c r="E953" s="194"/>
      <c r="H953" s="194"/>
      <c r="I953" s="194"/>
      <c r="J953" s="194"/>
      <c r="K953" s="194"/>
      <c r="L953" s="194"/>
      <c r="M953" s="194"/>
      <c r="N953" s="194"/>
      <c r="O953" s="194"/>
      <c r="P953" s="194"/>
      <c r="Q953" s="194"/>
      <c r="R953" s="194"/>
      <c r="S953" s="194"/>
      <c r="T953" s="194"/>
      <c r="U953" s="194"/>
      <c r="V953" s="194"/>
      <c r="W953" s="194"/>
      <c r="X953" s="194"/>
      <c r="Y953" s="194"/>
      <c r="Z953" s="194"/>
      <c r="AA953" s="194"/>
      <c r="AB953" s="194"/>
      <c r="AC953" s="194"/>
      <c r="AD953" s="194"/>
      <c r="AE953" s="194"/>
      <c r="AF953" s="194"/>
      <c r="AG953" s="194"/>
      <c r="AH953" s="194"/>
      <c r="AI953" s="194"/>
      <c r="AJ953" s="194"/>
      <c r="AK953" s="194"/>
      <c r="AL953" s="194"/>
      <c r="AM953" s="194"/>
      <c r="AN953" s="194"/>
      <c r="AO953" s="194"/>
      <c r="AP953" s="194"/>
      <c r="AQ953" s="194"/>
      <c r="AR953" s="194"/>
      <c r="AS953" s="46"/>
    </row>
    <row r="954" spans="2:45" s="192" customFormat="1">
      <c r="B954" s="193"/>
      <c r="C954" s="193"/>
      <c r="D954" s="194"/>
      <c r="E954" s="194"/>
      <c r="H954" s="194"/>
      <c r="I954" s="194"/>
      <c r="J954" s="194"/>
      <c r="K954" s="194"/>
      <c r="L954" s="194"/>
      <c r="M954" s="194"/>
      <c r="N954" s="194"/>
      <c r="O954" s="194"/>
      <c r="P954" s="194"/>
      <c r="Q954" s="194"/>
      <c r="R954" s="194"/>
      <c r="S954" s="194"/>
      <c r="T954" s="194"/>
      <c r="U954" s="194"/>
      <c r="V954" s="194"/>
      <c r="W954" s="194"/>
      <c r="X954" s="194"/>
      <c r="Y954" s="194"/>
      <c r="Z954" s="194"/>
      <c r="AA954" s="194"/>
      <c r="AB954" s="194"/>
      <c r="AC954" s="194"/>
      <c r="AD954" s="194"/>
      <c r="AE954" s="194"/>
      <c r="AF954" s="194"/>
      <c r="AG954" s="194"/>
      <c r="AH954" s="194"/>
      <c r="AI954" s="194"/>
      <c r="AJ954" s="194"/>
      <c r="AK954" s="194"/>
      <c r="AL954" s="194"/>
      <c r="AM954" s="194"/>
      <c r="AN954" s="194"/>
      <c r="AO954" s="194"/>
      <c r="AP954" s="194"/>
      <c r="AQ954" s="194"/>
      <c r="AR954" s="194"/>
      <c r="AS954" s="46"/>
    </row>
    <row r="955" spans="2:45" s="192" customFormat="1">
      <c r="B955" s="193"/>
      <c r="C955" s="193"/>
      <c r="D955" s="194"/>
      <c r="E955" s="194"/>
      <c r="H955" s="194"/>
      <c r="I955" s="194"/>
      <c r="J955" s="194"/>
      <c r="K955" s="194"/>
      <c r="L955" s="194"/>
      <c r="M955" s="194"/>
      <c r="N955" s="194"/>
      <c r="O955" s="194"/>
      <c r="P955" s="194"/>
      <c r="Q955" s="194"/>
      <c r="R955" s="194"/>
      <c r="S955" s="194"/>
      <c r="T955" s="194"/>
      <c r="U955" s="194"/>
      <c r="V955" s="194"/>
      <c r="W955" s="194"/>
      <c r="X955" s="194"/>
      <c r="Y955" s="194"/>
      <c r="Z955" s="194"/>
      <c r="AA955" s="194"/>
      <c r="AB955" s="194"/>
      <c r="AC955" s="194"/>
      <c r="AD955" s="194"/>
      <c r="AE955" s="194"/>
      <c r="AF955" s="194"/>
      <c r="AG955" s="194"/>
      <c r="AH955" s="194"/>
      <c r="AI955" s="194"/>
      <c r="AJ955" s="194"/>
      <c r="AK955" s="194"/>
      <c r="AL955" s="194"/>
      <c r="AM955" s="194"/>
      <c r="AN955" s="194"/>
      <c r="AO955" s="194"/>
      <c r="AP955" s="194"/>
      <c r="AQ955" s="194"/>
      <c r="AR955" s="194"/>
      <c r="AS955" s="46"/>
    </row>
    <row r="956" spans="2:45" s="192" customFormat="1">
      <c r="B956" s="193"/>
      <c r="C956" s="193"/>
      <c r="D956" s="194"/>
      <c r="E956" s="194"/>
      <c r="H956" s="194"/>
      <c r="I956" s="194"/>
      <c r="J956" s="194"/>
      <c r="K956" s="194"/>
      <c r="L956" s="194"/>
      <c r="M956" s="194"/>
      <c r="N956" s="194"/>
      <c r="O956" s="194"/>
      <c r="P956" s="194"/>
      <c r="Q956" s="194"/>
      <c r="R956" s="194"/>
      <c r="S956" s="194"/>
      <c r="T956" s="194"/>
      <c r="U956" s="194"/>
      <c r="V956" s="194"/>
      <c r="W956" s="194"/>
      <c r="X956" s="194"/>
      <c r="Y956" s="194"/>
      <c r="Z956" s="194"/>
      <c r="AA956" s="194"/>
      <c r="AB956" s="194"/>
      <c r="AC956" s="194"/>
      <c r="AD956" s="194"/>
      <c r="AE956" s="194"/>
      <c r="AF956" s="194"/>
      <c r="AG956" s="194"/>
      <c r="AH956" s="194"/>
      <c r="AI956" s="194"/>
      <c r="AJ956" s="194"/>
      <c r="AK956" s="194"/>
      <c r="AL956" s="194"/>
      <c r="AM956" s="194"/>
      <c r="AN956" s="194"/>
      <c r="AO956" s="194"/>
      <c r="AP956" s="194"/>
      <c r="AQ956" s="194"/>
      <c r="AR956" s="194"/>
      <c r="AS956" s="46"/>
    </row>
    <row r="957" spans="2:45" s="192" customFormat="1">
      <c r="B957" s="193"/>
      <c r="C957" s="193"/>
      <c r="D957" s="194"/>
      <c r="E957" s="194"/>
      <c r="H957" s="194"/>
      <c r="I957" s="194"/>
      <c r="J957" s="194"/>
      <c r="K957" s="194"/>
      <c r="L957" s="194"/>
      <c r="M957" s="194"/>
      <c r="N957" s="194"/>
      <c r="O957" s="194"/>
      <c r="P957" s="194"/>
      <c r="Q957" s="194"/>
      <c r="R957" s="194"/>
      <c r="S957" s="194"/>
      <c r="T957" s="194"/>
      <c r="U957" s="194"/>
      <c r="V957" s="194"/>
      <c r="W957" s="194"/>
      <c r="X957" s="194"/>
      <c r="Y957" s="194"/>
      <c r="Z957" s="194"/>
      <c r="AA957" s="194"/>
      <c r="AB957" s="194"/>
      <c r="AC957" s="194"/>
      <c r="AD957" s="194"/>
      <c r="AE957" s="194"/>
      <c r="AF957" s="194"/>
      <c r="AG957" s="194"/>
      <c r="AH957" s="194"/>
      <c r="AI957" s="194"/>
      <c r="AJ957" s="194"/>
      <c r="AK957" s="194"/>
      <c r="AL957" s="194"/>
      <c r="AM957" s="194"/>
      <c r="AN957" s="194"/>
      <c r="AO957" s="194"/>
      <c r="AP957" s="194"/>
      <c r="AQ957" s="194"/>
      <c r="AR957" s="194"/>
      <c r="AS957" s="46"/>
    </row>
    <row r="958" spans="2:45" s="192" customFormat="1">
      <c r="B958" s="193"/>
      <c r="C958" s="193"/>
      <c r="D958" s="194"/>
      <c r="E958" s="194"/>
      <c r="H958" s="194"/>
      <c r="I958" s="194"/>
      <c r="J958" s="194"/>
      <c r="K958" s="194"/>
      <c r="L958" s="194"/>
      <c r="M958" s="194"/>
      <c r="N958" s="194"/>
      <c r="O958" s="194"/>
      <c r="P958" s="194"/>
      <c r="Q958" s="194"/>
      <c r="R958" s="194"/>
      <c r="S958" s="194"/>
      <c r="T958" s="194"/>
      <c r="U958" s="194"/>
      <c r="V958" s="194"/>
      <c r="W958" s="194"/>
      <c r="X958" s="194"/>
      <c r="Y958" s="194"/>
      <c r="Z958" s="194"/>
      <c r="AA958" s="194"/>
      <c r="AB958" s="194"/>
      <c r="AC958" s="194"/>
      <c r="AD958" s="194"/>
      <c r="AE958" s="194"/>
      <c r="AF958" s="194"/>
      <c r="AG958" s="194"/>
      <c r="AH958" s="194"/>
      <c r="AI958" s="194"/>
      <c r="AJ958" s="194"/>
      <c r="AK958" s="194"/>
      <c r="AL958" s="194"/>
      <c r="AM958" s="194"/>
      <c r="AN958" s="194"/>
      <c r="AO958" s="194"/>
      <c r="AP958" s="194"/>
      <c r="AQ958" s="194"/>
      <c r="AR958" s="194"/>
      <c r="AS958" s="46"/>
    </row>
    <row r="959" spans="2:45" s="192" customFormat="1">
      <c r="B959" s="193"/>
      <c r="C959" s="193"/>
      <c r="D959" s="194"/>
      <c r="E959" s="194"/>
      <c r="H959" s="194"/>
      <c r="I959" s="194"/>
      <c r="J959" s="194"/>
      <c r="K959" s="194"/>
      <c r="L959" s="194"/>
      <c r="M959" s="194"/>
      <c r="N959" s="194"/>
      <c r="O959" s="194"/>
      <c r="P959" s="194"/>
      <c r="Q959" s="194"/>
      <c r="R959" s="194"/>
      <c r="S959" s="194"/>
      <c r="T959" s="194"/>
      <c r="U959" s="194"/>
      <c r="V959" s="194"/>
      <c r="W959" s="194"/>
      <c r="X959" s="194"/>
      <c r="Y959" s="194"/>
      <c r="Z959" s="194"/>
      <c r="AA959" s="194"/>
      <c r="AB959" s="194"/>
      <c r="AC959" s="194"/>
      <c r="AD959" s="194"/>
      <c r="AE959" s="194"/>
      <c r="AF959" s="194"/>
      <c r="AG959" s="194"/>
      <c r="AH959" s="194"/>
      <c r="AI959" s="194"/>
      <c r="AJ959" s="194"/>
      <c r="AK959" s="194"/>
      <c r="AL959" s="194"/>
      <c r="AM959" s="194"/>
      <c r="AN959" s="194"/>
      <c r="AO959" s="194"/>
      <c r="AP959" s="194"/>
      <c r="AQ959" s="194"/>
      <c r="AR959" s="194"/>
      <c r="AS959" s="46"/>
    </row>
    <row r="960" spans="2:45" s="192" customFormat="1">
      <c r="B960" s="193"/>
      <c r="C960" s="193"/>
      <c r="D960" s="194"/>
      <c r="E960" s="194"/>
      <c r="H960" s="194"/>
      <c r="I960" s="194"/>
      <c r="J960" s="194"/>
      <c r="K960" s="194"/>
      <c r="L960" s="194"/>
      <c r="M960" s="194"/>
      <c r="N960" s="194"/>
      <c r="O960" s="194"/>
      <c r="P960" s="194"/>
      <c r="Q960" s="194"/>
      <c r="R960" s="194"/>
      <c r="S960" s="194"/>
      <c r="T960" s="194"/>
      <c r="U960" s="194"/>
      <c r="V960" s="194"/>
      <c r="W960" s="194"/>
      <c r="X960" s="194"/>
      <c r="Y960" s="194"/>
      <c r="Z960" s="194"/>
      <c r="AA960" s="194"/>
      <c r="AB960" s="194"/>
      <c r="AC960" s="194"/>
      <c r="AD960" s="194"/>
      <c r="AE960" s="194"/>
      <c r="AF960" s="194"/>
      <c r="AG960" s="194"/>
      <c r="AH960" s="194"/>
      <c r="AI960" s="194"/>
      <c r="AJ960" s="194"/>
      <c r="AK960" s="194"/>
      <c r="AL960" s="194"/>
      <c r="AM960" s="194"/>
      <c r="AN960" s="194"/>
      <c r="AO960" s="194"/>
      <c r="AP960" s="194"/>
      <c r="AQ960" s="194"/>
      <c r="AR960" s="194"/>
      <c r="AS960" s="46"/>
    </row>
    <row r="961" spans="2:45" s="192" customFormat="1">
      <c r="B961" s="193"/>
      <c r="C961" s="193"/>
      <c r="D961" s="194"/>
      <c r="E961" s="194"/>
      <c r="H961" s="194"/>
      <c r="I961" s="194"/>
      <c r="J961" s="194"/>
      <c r="K961" s="194"/>
      <c r="L961" s="194"/>
      <c r="M961" s="194"/>
      <c r="N961" s="194"/>
      <c r="O961" s="194"/>
      <c r="P961" s="194"/>
      <c r="Q961" s="194"/>
      <c r="R961" s="194"/>
      <c r="S961" s="194"/>
      <c r="T961" s="194"/>
      <c r="U961" s="194"/>
      <c r="V961" s="194"/>
      <c r="W961" s="194"/>
      <c r="X961" s="194"/>
      <c r="Y961" s="194"/>
      <c r="Z961" s="194"/>
      <c r="AA961" s="194"/>
      <c r="AB961" s="194"/>
      <c r="AC961" s="194"/>
      <c r="AD961" s="194"/>
      <c r="AE961" s="194"/>
      <c r="AF961" s="194"/>
      <c r="AG961" s="194"/>
      <c r="AH961" s="194"/>
      <c r="AI961" s="194"/>
      <c r="AJ961" s="194"/>
      <c r="AK961" s="194"/>
      <c r="AL961" s="194"/>
      <c r="AM961" s="194"/>
      <c r="AN961" s="194"/>
      <c r="AO961" s="194"/>
      <c r="AP961" s="194"/>
      <c r="AQ961" s="194"/>
      <c r="AR961" s="194"/>
      <c r="AS961" s="46"/>
    </row>
    <row r="962" spans="2:45" s="192" customFormat="1">
      <c r="B962" s="193"/>
      <c r="C962" s="193"/>
      <c r="D962" s="194"/>
      <c r="E962" s="194"/>
      <c r="H962" s="194"/>
      <c r="I962" s="194"/>
      <c r="J962" s="194"/>
      <c r="K962" s="194"/>
      <c r="L962" s="194"/>
      <c r="M962" s="194"/>
      <c r="N962" s="194"/>
      <c r="O962" s="194"/>
      <c r="P962" s="194"/>
      <c r="Q962" s="194"/>
      <c r="R962" s="194"/>
      <c r="S962" s="194"/>
      <c r="T962" s="194"/>
      <c r="U962" s="194"/>
      <c r="V962" s="194"/>
      <c r="W962" s="194"/>
      <c r="X962" s="194"/>
      <c r="Y962" s="194"/>
      <c r="Z962" s="194"/>
      <c r="AA962" s="194"/>
      <c r="AB962" s="194"/>
      <c r="AC962" s="194"/>
      <c r="AD962" s="194"/>
      <c r="AE962" s="194"/>
      <c r="AF962" s="194"/>
      <c r="AG962" s="194"/>
      <c r="AH962" s="194"/>
      <c r="AI962" s="194"/>
      <c r="AJ962" s="194"/>
      <c r="AK962" s="194"/>
      <c r="AL962" s="194"/>
      <c r="AM962" s="194"/>
      <c r="AN962" s="194"/>
      <c r="AO962" s="194"/>
      <c r="AP962" s="194"/>
      <c r="AQ962" s="194"/>
      <c r="AR962" s="194"/>
      <c r="AS962" s="46"/>
    </row>
    <row r="963" spans="2:45" s="192" customFormat="1">
      <c r="B963" s="193"/>
      <c r="C963" s="193"/>
      <c r="D963" s="194"/>
      <c r="E963" s="194"/>
      <c r="H963" s="194"/>
      <c r="I963" s="194"/>
      <c r="J963" s="194"/>
      <c r="K963" s="194"/>
      <c r="L963" s="194"/>
      <c r="M963" s="194"/>
      <c r="N963" s="194"/>
      <c r="O963" s="194"/>
      <c r="P963" s="194"/>
      <c r="Q963" s="194"/>
      <c r="R963" s="194"/>
      <c r="S963" s="194"/>
      <c r="T963" s="194"/>
      <c r="U963" s="194"/>
      <c r="V963" s="194"/>
      <c r="W963" s="194"/>
      <c r="X963" s="194"/>
      <c r="Y963" s="194"/>
      <c r="Z963" s="194"/>
      <c r="AA963" s="194"/>
      <c r="AB963" s="194"/>
      <c r="AC963" s="194"/>
      <c r="AD963" s="194"/>
      <c r="AE963" s="194"/>
      <c r="AF963" s="194"/>
      <c r="AG963" s="194"/>
      <c r="AH963" s="194"/>
      <c r="AI963" s="194"/>
      <c r="AJ963" s="194"/>
      <c r="AK963" s="194"/>
      <c r="AL963" s="194"/>
      <c r="AM963" s="194"/>
      <c r="AN963" s="194"/>
      <c r="AO963" s="194"/>
      <c r="AP963" s="194"/>
      <c r="AQ963" s="194"/>
      <c r="AR963" s="194"/>
      <c r="AS963" s="46"/>
    </row>
    <row r="964" spans="2:45" s="192" customFormat="1">
      <c r="B964" s="193"/>
      <c r="C964" s="193"/>
      <c r="D964" s="194"/>
      <c r="E964" s="194"/>
      <c r="H964" s="194"/>
      <c r="I964" s="194"/>
      <c r="J964" s="194"/>
      <c r="K964" s="194"/>
      <c r="L964" s="194"/>
      <c r="M964" s="194"/>
      <c r="N964" s="194"/>
      <c r="O964" s="194"/>
      <c r="P964" s="194"/>
      <c r="Q964" s="194"/>
      <c r="R964" s="194"/>
      <c r="S964" s="194"/>
      <c r="T964" s="194"/>
      <c r="U964" s="194"/>
      <c r="V964" s="194"/>
      <c r="W964" s="194"/>
      <c r="X964" s="194"/>
      <c r="Y964" s="194"/>
      <c r="Z964" s="194"/>
      <c r="AA964" s="194"/>
      <c r="AB964" s="194"/>
      <c r="AC964" s="194"/>
      <c r="AD964" s="194"/>
      <c r="AE964" s="194"/>
      <c r="AF964" s="194"/>
      <c r="AG964" s="194"/>
      <c r="AH964" s="194"/>
      <c r="AI964" s="194"/>
      <c r="AJ964" s="194"/>
      <c r="AK964" s="194"/>
      <c r="AL964" s="194"/>
      <c r="AM964" s="194"/>
      <c r="AN964" s="194"/>
      <c r="AO964" s="194"/>
      <c r="AP964" s="194"/>
      <c r="AQ964" s="194"/>
      <c r="AR964" s="194"/>
      <c r="AS964" s="46"/>
    </row>
    <row r="965" spans="2:45" s="192" customFormat="1">
      <c r="B965" s="193"/>
      <c r="C965" s="193"/>
      <c r="D965" s="194"/>
      <c r="E965" s="194"/>
      <c r="H965" s="194"/>
      <c r="I965" s="194"/>
      <c r="J965" s="194"/>
      <c r="K965" s="194"/>
      <c r="L965" s="194"/>
      <c r="M965" s="194"/>
      <c r="N965" s="194"/>
      <c r="O965" s="194"/>
      <c r="P965" s="194"/>
      <c r="Q965" s="194"/>
      <c r="R965" s="194"/>
      <c r="S965" s="194"/>
      <c r="T965" s="194"/>
      <c r="U965" s="194"/>
      <c r="V965" s="194"/>
      <c r="W965" s="194"/>
      <c r="X965" s="194"/>
      <c r="Y965" s="194"/>
      <c r="Z965" s="194"/>
      <c r="AA965" s="194"/>
      <c r="AB965" s="194"/>
      <c r="AC965" s="194"/>
      <c r="AD965" s="194"/>
      <c r="AE965" s="194"/>
      <c r="AF965" s="194"/>
      <c r="AG965" s="194"/>
      <c r="AH965" s="194"/>
      <c r="AI965" s="194"/>
      <c r="AJ965" s="194"/>
      <c r="AK965" s="194"/>
      <c r="AL965" s="194"/>
      <c r="AM965" s="194"/>
      <c r="AN965" s="194"/>
      <c r="AO965" s="194"/>
      <c r="AP965" s="194"/>
      <c r="AQ965" s="194"/>
      <c r="AR965" s="194"/>
      <c r="AS965" s="46"/>
    </row>
    <row r="966" spans="2:45" s="192" customFormat="1">
      <c r="B966" s="193"/>
      <c r="C966" s="193"/>
      <c r="D966" s="194"/>
      <c r="E966" s="194"/>
      <c r="H966" s="194"/>
      <c r="I966" s="194"/>
      <c r="J966" s="194"/>
      <c r="K966" s="194"/>
      <c r="L966" s="194"/>
      <c r="M966" s="194"/>
      <c r="N966" s="194"/>
      <c r="O966" s="194"/>
      <c r="P966" s="194"/>
      <c r="Q966" s="194"/>
      <c r="R966" s="194"/>
      <c r="S966" s="194"/>
      <c r="T966" s="194"/>
      <c r="U966" s="194"/>
      <c r="V966" s="194"/>
      <c r="W966" s="194"/>
      <c r="X966" s="194"/>
      <c r="Y966" s="194"/>
      <c r="Z966" s="194"/>
      <c r="AA966" s="194"/>
      <c r="AB966" s="194"/>
      <c r="AC966" s="194"/>
      <c r="AD966" s="194"/>
      <c r="AE966" s="194"/>
      <c r="AF966" s="194"/>
      <c r="AG966" s="194"/>
      <c r="AH966" s="194"/>
      <c r="AI966" s="194"/>
      <c r="AJ966" s="194"/>
      <c r="AK966" s="194"/>
      <c r="AL966" s="194"/>
      <c r="AM966" s="194"/>
      <c r="AN966" s="194"/>
      <c r="AO966" s="194"/>
      <c r="AP966" s="194"/>
      <c r="AQ966" s="194"/>
      <c r="AR966" s="194"/>
      <c r="AS966" s="46"/>
    </row>
    <row r="967" spans="2:45" s="192" customFormat="1">
      <c r="B967" s="193"/>
      <c r="C967" s="193"/>
      <c r="D967" s="194"/>
      <c r="E967" s="194"/>
      <c r="H967" s="194"/>
      <c r="I967" s="194"/>
      <c r="J967" s="194"/>
      <c r="K967" s="194"/>
      <c r="L967" s="194"/>
      <c r="M967" s="194"/>
      <c r="N967" s="194"/>
      <c r="O967" s="194"/>
      <c r="P967" s="194"/>
      <c r="Q967" s="194"/>
      <c r="R967" s="194"/>
      <c r="S967" s="194"/>
      <c r="T967" s="194"/>
      <c r="U967" s="194"/>
      <c r="V967" s="194"/>
      <c r="W967" s="194"/>
      <c r="X967" s="194"/>
      <c r="Y967" s="194"/>
      <c r="Z967" s="194"/>
      <c r="AA967" s="194"/>
      <c r="AB967" s="194"/>
      <c r="AC967" s="194"/>
      <c r="AD967" s="194"/>
      <c r="AE967" s="194"/>
      <c r="AF967" s="194"/>
      <c r="AG967" s="194"/>
      <c r="AH967" s="194"/>
      <c r="AI967" s="194"/>
      <c r="AJ967" s="194"/>
      <c r="AK967" s="194"/>
      <c r="AL967" s="194"/>
      <c r="AM967" s="194"/>
      <c r="AN967" s="194"/>
      <c r="AO967" s="194"/>
      <c r="AP967" s="194"/>
      <c r="AQ967" s="194"/>
      <c r="AR967" s="194"/>
      <c r="AS967" s="46"/>
    </row>
    <row r="968" spans="2:45" s="192" customFormat="1">
      <c r="B968" s="193"/>
      <c r="C968" s="193"/>
      <c r="D968" s="194"/>
      <c r="E968" s="194"/>
      <c r="H968" s="194"/>
      <c r="I968" s="194"/>
      <c r="J968" s="194"/>
      <c r="K968" s="194"/>
      <c r="L968" s="194"/>
      <c r="M968" s="194"/>
      <c r="N968" s="194"/>
      <c r="O968" s="194"/>
      <c r="P968" s="194"/>
      <c r="Q968" s="194"/>
      <c r="R968" s="194"/>
      <c r="S968" s="194"/>
      <c r="T968" s="194"/>
      <c r="U968" s="194"/>
      <c r="V968" s="194"/>
      <c r="W968" s="194"/>
      <c r="X968" s="194"/>
      <c r="Y968" s="194"/>
      <c r="Z968" s="194"/>
      <c r="AA968" s="194"/>
      <c r="AB968" s="194"/>
      <c r="AC968" s="194"/>
      <c r="AD968" s="194"/>
      <c r="AE968" s="194"/>
      <c r="AF968" s="194"/>
      <c r="AG968" s="194"/>
      <c r="AH968" s="194"/>
      <c r="AI968" s="194"/>
      <c r="AJ968" s="194"/>
      <c r="AK968" s="194"/>
      <c r="AL968" s="194"/>
      <c r="AM968" s="194"/>
      <c r="AN968" s="194"/>
      <c r="AO968" s="194"/>
      <c r="AP968" s="194"/>
      <c r="AQ968" s="194"/>
      <c r="AR968" s="194"/>
      <c r="AS968" s="46"/>
    </row>
    <row r="969" spans="2:45" s="192" customFormat="1">
      <c r="B969" s="193"/>
      <c r="C969" s="193"/>
      <c r="D969" s="194"/>
      <c r="E969" s="194"/>
      <c r="H969" s="194"/>
      <c r="I969" s="194"/>
      <c r="J969" s="194"/>
      <c r="K969" s="194"/>
      <c r="L969" s="194"/>
      <c r="M969" s="194"/>
      <c r="N969" s="194"/>
      <c r="O969" s="194"/>
      <c r="P969" s="194"/>
      <c r="Q969" s="194"/>
      <c r="R969" s="194"/>
      <c r="S969" s="194"/>
      <c r="T969" s="194"/>
      <c r="U969" s="194"/>
      <c r="V969" s="194"/>
      <c r="W969" s="194"/>
      <c r="X969" s="194"/>
      <c r="Y969" s="194"/>
      <c r="Z969" s="194"/>
      <c r="AA969" s="194"/>
      <c r="AB969" s="194"/>
      <c r="AC969" s="194"/>
      <c r="AD969" s="194"/>
      <c r="AE969" s="194"/>
      <c r="AF969" s="194"/>
      <c r="AG969" s="194"/>
      <c r="AH969" s="194"/>
      <c r="AI969" s="194"/>
      <c r="AJ969" s="194"/>
      <c r="AK969" s="194"/>
      <c r="AL969" s="194"/>
      <c r="AM969" s="194"/>
      <c r="AN969" s="194"/>
      <c r="AO969" s="194"/>
      <c r="AP969" s="194"/>
      <c r="AQ969" s="194"/>
      <c r="AR969" s="194"/>
      <c r="AS969" s="46"/>
    </row>
    <row r="970" spans="2:45" s="192" customFormat="1">
      <c r="B970" s="193"/>
      <c r="C970" s="193"/>
      <c r="D970" s="194"/>
      <c r="E970" s="194"/>
      <c r="H970" s="194"/>
      <c r="I970" s="194"/>
      <c r="J970" s="194"/>
      <c r="K970" s="194"/>
      <c r="L970" s="194"/>
      <c r="M970" s="194"/>
      <c r="N970" s="194"/>
      <c r="O970" s="194"/>
      <c r="P970" s="194"/>
      <c r="Q970" s="194"/>
      <c r="R970" s="194"/>
      <c r="S970" s="194"/>
      <c r="T970" s="194"/>
      <c r="U970" s="194"/>
      <c r="V970" s="194"/>
      <c r="W970" s="194"/>
      <c r="X970" s="194"/>
      <c r="Y970" s="194"/>
      <c r="Z970" s="194"/>
      <c r="AA970" s="194"/>
      <c r="AB970" s="194"/>
      <c r="AC970" s="194"/>
      <c r="AD970" s="194"/>
      <c r="AE970" s="194"/>
      <c r="AF970" s="194"/>
      <c r="AG970" s="194"/>
      <c r="AH970" s="194"/>
      <c r="AI970" s="194"/>
      <c r="AJ970" s="194"/>
      <c r="AK970" s="194"/>
      <c r="AL970" s="194"/>
      <c r="AM970" s="194"/>
      <c r="AN970" s="194"/>
      <c r="AO970" s="194"/>
      <c r="AP970" s="194"/>
      <c r="AQ970" s="194"/>
      <c r="AR970" s="194"/>
      <c r="AS970" s="46"/>
    </row>
    <row r="971" spans="2:45" s="192" customFormat="1">
      <c r="B971" s="193"/>
      <c r="C971" s="193"/>
      <c r="D971" s="194"/>
      <c r="E971" s="194"/>
      <c r="H971" s="194"/>
      <c r="I971" s="194"/>
      <c r="J971" s="194"/>
      <c r="K971" s="194"/>
      <c r="L971" s="194"/>
      <c r="M971" s="194"/>
      <c r="N971" s="194"/>
      <c r="O971" s="194"/>
      <c r="P971" s="194"/>
      <c r="Q971" s="194"/>
      <c r="R971" s="194"/>
      <c r="S971" s="194"/>
      <c r="T971" s="194"/>
      <c r="U971" s="194"/>
      <c r="V971" s="194"/>
      <c r="W971" s="194"/>
      <c r="X971" s="194"/>
      <c r="Y971" s="194"/>
      <c r="Z971" s="194"/>
      <c r="AA971" s="194"/>
      <c r="AB971" s="194"/>
      <c r="AC971" s="194"/>
      <c r="AD971" s="194"/>
      <c r="AE971" s="194"/>
      <c r="AF971" s="194"/>
      <c r="AG971" s="194"/>
      <c r="AH971" s="194"/>
      <c r="AI971" s="194"/>
      <c r="AJ971" s="194"/>
      <c r="AK971" s="194"/>
      <c r="AL971" s="194"/>
      <c r="AM971" s="194"/>
      <c r="AN971" s="194"/>
      <c r="AO971" s="194"/>
      <c r="AP971" s="194"/>
      <c r="AQ971" s="194"/>
      <c r="AR971" s="194"/>
      <c r="AS971" s="46"/>
    </row>
    <row r="972" spans="2:45" s="192" customFormat="1">
      <c r="B972" s="193"/>
      <c r="C972" s="193"/>
      <c r="D972" s="194"/>
      <c r="E972" s="194"/>
      <c r="H972" s="194"/>
      <c r="I972" s="194"/>
      <c r="J972" s="194"/>
      <c r="K972" s="194"/>
      <c r="L972" s="194"/>
      <c r="M972" s="194"/>
      <c r="N972" s="194"/>
      <c r="O972" s="194"/>
      <c r="P972" s="194"/>
      <c r="Q972" s="194"/>
      <c r="R972" s="194"/>
      <c r="S972" s="194"/>
      <c r="T972" s="194"/>
      <c r="U972" s="194"/>
      <c r="V972" s="194"/>
      <c r="W972" s="194"/>
      <c r="X972" s="194"/>
      <c r="Y972" s="194"/>
      <c r="Z972" s="194"/>
      <c r="AA972" s="194"/>
      <c r="AB972" s="194"/>
      <c r="AC972" s="194"/>
      <c r="AD972" s="194"/>
      <c r="AE972" s="194"/>
      <c r="AF972" s="194"/>
      <c r="AG972" s="194"/>
      <c r="AH972" s="194"/>
      <c r="AI972" s="194"/>
      <c r="AJ972" s="194"/>
      <c r="AK972" s="194"/>
      <c r="AL972" s="194"/>
      <c r="AM972" s="194"/>
      <c r="AN972" s="194"/>
      <c r="AO972" s="194"/>
      <c r="AP972" s="194"/>
      <c r="AQ972" s="194"/>
      <c r="AR972" s="194"/>
      <c r="AS972" s="46"/>
    </row>
    <row r="973" spans="2:45" s="192" customFormat="1">
      <c r="B973" s="193"/>
      <c r="C973" s="193"/>
      <c r="D973" s="194"/>
      <c r="E973" s="194"/>
      <c r="H973" s="194"/>
      <c r="I973" s="194"/>
      <c r="J973" s="194"/>
      <c r="K973" s="194"/>
      <c r="L973" s="194"/>
      <c r="M973" s="194"/>
      <c r="N973" s="194"/>
      <c r="O973" s="194"/>
      <c r="P973" s="194"/>
      <c r="Q973" s="194"/>
      <c r="R973" s="194"/>
      <c r="S973" s="194"/>
      <c r="T973" s="194"/>
      <c r="U973" s="194"/>
      <c r="V973" s="194"/>
      <c r="W973" s="194"/>
      <c r="X973" s="194"/>
      <c r="Y973" s="194"/>
      <c r="Z973" s="194"/>
      <c r="AA973" s="194"/>
      <c r="AB973" s="194"/>
      <c r="AC973" s="194"/>
      <c r="AD973" s="194"/>
      <c r="AE973" s="194"/>
      <c r="AF973" s="194"/>
      <c r="AG973" s="194"/>
      <c r="AH973" s="194"/>
      <c r="AI973" s="194"/>
      <c r="AJ973" s="194"/>
      <c r="AK973" s="194"/>
      <c r="AL973" s="194"/>
      <c r="AM973" s="194"/>
      <c r="AN973" s="194"/>
      <c r="AO973" s="194"/>
      <c r="AP973" s="194"/>
      <c r="AQ973" s="194"/>
      <c r="AR973" s="194"/>
      <c r="AS973" s="46"/>
    </row>
    <row r="974" spans="2:45" s="192" customFormat="1">
      <c r="B974" s="193"/>
      <c r="C974" s="193"/>
      <c r="D974" s="194"/>
      <c r="E974" s="194"/>
      <c r="H974" s="194"/>
      <c r="I974" s="194"/>
      <c r="J974" s="194"/>
      <c r="K974" s="194"/>
      <c r="L974" s="194"/>
      <c r="M974" s="194"/>
      <c r="N974" s="194"/>
      <c r="O974" s="194"/>
      <c r="P974" s="194"/>
      <c r="Q974" s="194"/>
      <c r="R974" s="194"/>
      <c r="S974" s="194"/>
      <c r="T974" s="194"/>
      <c r="U974" s="194"/>
      <c r="V974" s="194"/>
      <c r="W974" s="194"/>
      <c r="X974" s="194"/>
      <c r="Y974" s="194"/>
      <c r="Z974" s="194"/>
      <c r="AA974" s="194"/>
      <c r="AB974" s="194"/>
      <c r="AC974" s="194"/>
      <c r="AD974" s="194"/>
      <c r="AE974" s="194"/>
      <c r="AF974" s="194"/>
      <c r="AG974" s="194"/>
      <c r="AH974" s="194"/>
      <c r="AI974" s="194"/>
      <c r="AJ974" s="194"/>
      <c r="AK974" s="194"/>
      <c r="AL974" s="194"/>
      <c r="AM974" s="194"/>
      <c r="AN974" s="194"/>
      <c r="AO974" s="194"/>
      <c r="AP974" s="194"/>
      <c r="AQ974" s="194"/>
      <c r="AR974" s="194"/>
      <c r="AS974" s="46"/>
    </row>
    <row r="975" spans="2:45" s="192" customFormat="1">
      <c r="B975" s="193"/>
      <c r="C975" s="193"/>
      <c r="D975" s="194"/>
      <c r="E975" s="194"/>
      <c r="H975" s="194"/>
      <c r="I975" s="194"/>
      <c r="J975" s="194"/>
      <c r="K975" s="194"/>
      <c r="L975" s="194"/>
      <c r="M975" s="194"/>
      <c r="N975" s="194"/>
      <c r="O975" s="194"/>
      <c r="P975" s="194"/>
      <c r="Q975" s="194"/>
      <c r="R975" s="194"/>
      <c r="S975" s="194"/>
      <c r="T975" s="194"/>
      <c r="U975" s="194"/>
      <c r="V975" s="194"/>
      <c r="W975" s="194"/>
      <c r="X975" s="194"/>
      <c r="Y975" s="194"/>
      <c r="Z975" s="194"/>
      <c r="AA975" s="194"/>
      <c r="AB975" s="194"/>
      <c r="AC975" s="194"/>
      <c r="AD975" s="194"/>
      <c r="AE975" s="194"/>
      <c r="AF975" s="194"/>
      <c r="AG975" s="194"/>
      <c r="AH975" s="194"/>
      <c r="AI975" s="194"/>
      <c r="AJ975" s="194"/>
      <c r="AK975" s="194"/>
      <c r="AL975" s="194"/>
      <c r="AM975" s="194"/>
      <c r="AN975" s="194"/>
      <c r="AO975" s="194"/>
      <c r="AP975" s="194"/>
      <c r="AQ975" s="194"/>
      <c r="AR975" s="194"/>
      <c r="AS975" s="46"/>
    </row>
    <row r="976" spans="2:45" s="192" customFormat="1">
      <c r="B976" s="193"/>
      <c r="C976" s="193"/>
      <c r="D976" s="194"/>
      <c r="E976" s="194"/>
      <c r="H976" s="194"/>
      <c r="I976" s="194"/>
      <c r="J976" s="194"/>
      <c r="K976" s="194"/>
      <c r="L976" s="194"/>
      <c r="M976" s="194"/>
      <c r="N976" s="194"/>
      <c r="O976" s="194"/>
      <c r="P976" s="194"/>
      <c r="Q976" s="194"/>
      <c r="R976" s="194"/>
      <c r="S976" s="194"/>
      <c r="T976" s="194"/>
      <c r="U976" s="194"/>
      <c r="V976" s="194"/>
      <c r="W976" s="194"/>
      <c r="X976" s="194"/>
      <c r="Y976" s="194"/>
      <c r="Z976" s="194"/>
      <c r="AA976" s="194"/>
      <c r="AB976" s="194"/>
      <c r="AC976" s="194"/>
      <c r="AD976" s="194"/>
      <c r="AE976" s="194"/>
      <c r="AF976" s="194"/>
      <c r="AG976" s="194"/>
      <c r="AH976" s="194"/>
      <c r="AI976" s="194"/>
      <c r="AJ976" s="194"/>
      <c r="AK976" s="194"/>
      <c r="AL976" s="194"/>
      <c r="AM976" s="194"/>
      <c r="AN976" s="194"/>
      <c r="AO976" s="194"/>
      <c r="AP976" s="194"/>
      <c r="AQ976" s="194"/>
      <c r="AR976" s="194"/>
      <c r="AS976" s="46"/>
    </row>
    <row r="977" spans="2:45" s="192" customFormat="1">
      <c r="B977" s="193"/>
      <c r="C977" s="193"/>
      <c r="D977" s="194"/>
      <c r="E977" s="194"/>
      <c r="H977" s="194"/>
      <c r="I977" s="194"/>
      <c r="J977" s="194"/>
      <c r="K977" s="194"/>
      <c r="L977" s="194"/>
      <c r="M977" s="194"/>
      <c r="N977" s="194"/>
      <c r="O977" s="194"/>
      <c r="P977" s="194"/>
      <c r="Q977" s="194"/>
      <c r="R977" s="194"/>
      <c r="S977" s="194"/>
      <c r="T977" s="194"/>
      <c r="U977" s="194"/>
      <c r="V977" s="194"/>
      <c r="W977" s="194"/>
      <c r="X977" s="194"/>
      <c r="Y977" s="194"/>
      <c r="Z977" s="194"/>
      <c r="AA977" s="194"/>
      <c r="AB977" s="194"/>
      <c r="AC977" s="194"/>
      <c r="AD977" s="194"/>
      <c r="AE977" s="194"/>
      <c r="AF977" s="194"/>
      <c r="AG977" s="194"/>
      <c r="AH977" s="194"/>
      <c r="AI977" s="194"/>
      <c r="AJ977" s="194"/>
      <c r="AK977" s="194"/>
      <c r="AL977" s="194"/>
      <c r="AM977" s="194"/>
      <c r="AN977" s="194"/>
      <c r="AO977" s="194"/>
      <c r="AP977" s="194"/>
      <c r="AQ977" s="194"/>
      <c r="AR977" s="194"/>
      <c r="AS977" s="46"/>
    </row>
    <row r="978" spans="2:45" s="192" customFormat="1">
      <c r="B978" s="193"/>
      <c r="C978" s="193"/>
      <c r="D978" s="194"/>
      <c r="E978" s="194"/>
      <c r="H978" s="194"/>
      <c r="I978" s="194"/>
      <c r="J978" s="194"/>
      <c r="K978" s="194"/>
      <c r="L978" s="194"/>
      <c r="M978" s="194"/>
      <c r="N978" s="194"/>
      <c r="O978" s="194"/>
      <c r="P978" s="194"/>
      <c r="Q978" s="194"/>
      <c r="R978" s="194"/>
      <c r="S978" s="194"/>
      <c r="T978" s="194"/>
      <c r="U978" s="194"/>
      <c r="V978" s="194"/>
      <c r="W978" s="194"/>
      <c r="X978" s="194"/>
      <c r="Y978" s="194"/>
      <c r="Z978" s="194"/>
      <c r="AA978" s="194"/>
      <c r="AB978" s="194"/>
      <c r="AC978" s="194"/>
      <c r="AD978" s="194"/>
      <c r="AE978" s="194"/>
      <c r="AF978" s="194"/>
      <c r="AG978" s="194"/>
      <c r="AH978" s="194"/>
      <c r="AI978" s="194"/>
      <c r="AJ978" s="194"/>
      <c r="AK978" s="194"/>
      <c r="AL978" s="194"/>
      <c r="AM978" s="194"/>
      <c r="AN978" s="194"/>
      <c r="AO978" s="194"/>
      <c r="AP978" s="194"/>
      <c r="AQ978" s="194"/>
      <c r="AR978" s="194"/>
      <c r="AS978" s="46"/>
    </row>
    <row r="979" spans="2:45" s="192" customFormat="1">
      <c r="B979" s="193"/>
      <c r="C979" s="193"/>
      <c r="D979" s="194"/>
      <c r="E979" s="194"/>
      <c r="H979" s="194"/>
      <c r="I979" s="194"/>
      <c r="J979" s="194"/>
      <c r="K979" s="194"/>
      <c r="L979" s="194"/>
      <c r="M979" s="194"/>
      <c r="N979" s="194"/>
      <c r="O979" s="194"/>
      <c r="P979" s="194"/>
      <c r="Q979" s="194"/>
      <c r="R979" s="194"/>
      <c r="S979" s="194"/>
      <c r="T979" s="194"/>
      <c r="U979" s="194"/>
      <c r="V979" s="194"/>
      <c r="W979" s="194"/>
      <c r="X979" s="194"/>
      <c r="Y979" s="194"/>
      <c r="Z979" s="194"/>
      <c r="AA979" s="194"/>
      <c r="AB979" s="194"/>
      <c r="AC979" s="194"/>
      <c r="AD979" s="194"/>
      <c r="AE979" s="194"/>
      <c r="AF979" s="194"/>
      <c r="AG979" s="194"/>
      <c r="AH979" s="194"/>
      <c r="AI979" s="194"/>
      <c r="AJ979" s="194"/>
      <c r="AK979" s="194"/>
      <c r="AL979" s="194"/>
      <c r="AM979" s="194"/>
      <c r="AN979" s="194"/>
      <c r="AO979" s="194"/>
      <c r="AP979" s="194"/>
      <c r="AQ979" s="194"/>
      <c r="AR979" s="194"/>
      <c r="AS979" s="46"/>
    </row>
    <row r="980" spans="2:45" s="192" customFormat="1">
      <c r="B980" s="193"/>
      <c r="C980" s="193"/>
      <c r="D980" s="194"/>
      <c r="E980" s="194"/>
      <c r="H980" s="194"/>
      <c r="I980" s="194"/>
      <c r="J980" s="194"/>
      <c r="K980" s="194"/>
      <c r="L980" s="194"/>
      <c r="M980" s="194"/>
      <c r="N980" s="194"/>
      <c r="O980" s="194"/>
      <c r="P980" s="194"/>
      <c r="Q980" s="194"/>
      <c r="R980" s="194"/>
      <c r="S980" s="194"/>
      <c r="T980" s="194"/>
      <c r="U980" s="194"/>
      <c r="V980" s="194"/>
      <c r="W980" s="194"/>
      <c r="X980" s="194"/>
      <c r="Y980" s="194"/>
      <c r="Z980" s="194"/>
      <c r="AA980" s="194"/>
      <c r="AB980" s="194"/>
      <c r="AC980" s="194"/>
      <c r="AD980" s="194"/>
      <c r="AE980" s="194"/>
      <c r="AF980" s="194"/>
      <c r="AG980" s="194"/>
      <c r="AH980" s="194"/>
      <c r="AI980" s="194"/>
      <c r="AJ980" s="194"/>
      <c r="AK980" s="194"/>
      <c r="AL980" s="194"/>
      <c r="AM980" s="194"/>
      <c r="AN980" s="194"/>
      <c r="AO980" s="194"/>
      <c r="AP980" s="194"/>
      <c r="AQ980" s="194"/>
      <c r="AR980" s="194"/>
      <c r="AS980" s="46"/>
    </row>
    <row r="981" spans="2:45" s="192" customFormat="1">
      <c r="B981" s="193"/>
      <c r="C981" s="193"/>
      <c r="D981" s="194"/>
      <c r="E981" s="194"/>
      <c r="H981" s="194"/>
      <c r="I981" s="194"/>
      <c r="J981" s="194"/>
      <c r="K981" s="194"/>
      <c r="L981" s="194"/>
      <c r="M981" s="194"/>
      <c r="N981" s="194"/>
      <c r="O981" s="194"/>
      <c r="P981" s="194"/>
      <c r="Q981" s="194"/>
      <c r="R981" s="194"/>
      <c r="S981" s="194"/>
      <c r="T981" s="194"/>
      <c r="U981" s="194"/>
      <c r="V981" s="194"/>
      <c r="W981" s="194"/>
      <c r="X981" s="194"/>
      <c r="Y981" s="194"/>
      <c r="Z981" s="194"/>
      <c r="AA981" s="194"/>
      <c r="AB981" s="194"/>
      <c r="AC981" s="194"/>
      <c r="AD981" s="194"/>
      <c r="AE981" s="194"/>
      <c r="AF981" s="194"/>
      <c r="AG981" s="194"/>
      <c r="AH981" s="194"/>
      <c r="AI981" s="194"/>
      <c r="AJ981" s="194"/>
      <c r="AK981" s="194"/>
      <c r="AL981" s="194"/>
      <c r="AM981" s="194"/>
      <c r="AN981" s="194"/>
      <c r="AO981" s="194"/>
      <c r="AP981" s="194"/>
      <c r="AQ981" s="194"/>
      <c r="AR981" s="194"/>
      <c r="AS981" s="46"/>
    </row>
    <row r="982" spans="2:45" s="192" customFormat="1">
      <c r="B982" s="193"/>
      <c r="C982" s="193"/>
      <c r="D982" s="194"/>
      <c r="E982" s="194"/>
      <c r="H982" s="194"/>
      <c r="I982" s="194"/>
      <c r="J982" s="194"/>
      <c r="K982" s="194"/>
      <c r="L982" s="194"/>
      <c r="M982" s="194"/>
      <c r="N982" s="194"/>
      <c r="O982" s="194"/>
      <c r="P982" s="194"/>
      <c r="Q982" s="194"/>
      <c r="R982" s="194"/>
      <c r="S982" s="194"/>
      <c r="T982" s="194"/>
      <c r="U982" s="194"/>
      <c r="V982" s="194"/>
      <c r="W982" s="194"/>
      <c r="X982" s="194"/>
      <c r="Y982" s="194"/>
      <c r="Z982" s="194"/>
      <c r="AA982" s="194"/>
      <c r="AB982" s="194"/>
      <c r="AC982" s="194"/>
      <c r="AD982" s="194"/>
      <c r="AE982" s="194"/>
      <c r="AF982" s="194"/>
      <c r="AG982" s="194"/>
      <c r="AH982" s="194"/>
      <c r="AI982" s="194"/>
      <c r="AJ982" s="194"/>
      <c r="AK982" s="194"/>
      <c r="AL982" s="194"/>
      <c r="AM982" s="194"/>
      <c r="AN982" s="194"/>
      <c r="AO982" s="194"/>
      <c r="AP982" s="194"/>
      <c r="AQ982" s="194"/>
      <c r="AR982" s="194"/>
      <c r="AS982" s="46"/>
    </row>
    <row r="983" spans="2:45" s="192" customFormat="1">
      <c r="B983" s="193"/>
      <c r="C983" s="193"/>
      <c r="D983" s="194"/>
      <c r="E983" s="194"/>
      <c r="H983" s="194"/>
      <c r="I983" s="194"/>
      <c r="J983" s="194"/>
      <c r="K983" s="194"/>
      <c r="L983" s="194"/>
      <c r="M983" s="194"/>
      <c r="N983" s="194"/>
      <c r="O983" s="194"/>
      <c r="P983" s="194"/>
      <c r="Q983" s="194"/>
      <c r="R983" s="194"/>
      <c r="S983" s="194"/>
      <c r="T983" s="194"/>
      <c r="U983" s="194"/>
      <c r="V983" s="194"/>
      <c r="W983" s="194"/>
      <c r="X983" s="194"/>
      <c r="Y983" s="194"/>
      <c r="Z983" s="194"/>
      <c r="AA983" s="194"/>
      <c r="AB983" s="194"/>
      <c r="AC983" s="194"/>
      <c r="AD983" s="194"/>
      <c r="AE983" s="194"/>
      <c r="AF983" s="194"/>
      <c r="AG983" s="194"/>
      <c r="AH983" s="194"/>
      <c r="AI983" s="194"/>
      <c r="AJ983" s="194"/>
      <c r="AK983" s="194"/>
      <c r="AL983" s="194"/>
      <c r="AM983" s="194"/>
      <c r="AN983" s="194"/>
      <c r="AO983" s="194"/>
      <c r="AP983" s="194"/>
      <c r="AQ983" s="194"/>
      <c r="AR983" s="194"/>
      <c r="AS983" s="46"/>
    </row>
    <row r="984" spans="2:45" s="192" customFormat="1">
      <c r="B984" s="193"/>
      <c r="C984" s="193"/>
      <c r="D984" s="194"/>
      <c r="E984" s="194"/>
      <c r="H984" s="194"/>
      <c r="I984" s="194"/>
      <c r="J984" s="194"/>
      <c r="K984" s="194"/>
      <c r="L984" s="194"/>
      <c r="M984" s="194"/>
      <c r="N984" s="194"/>
      <c r="O984" s="194"/>
      <c r="P984" s="194"/>
      <c r="Q984" s="194"/>
      <c r="R984" s="194"/>
      <c r="S984" s="194"/>
      <c r="T984" s="194"/>
      <c r="U984" s="194"/>
      <c r="V984" s="194"/>
      <c r="W984" s="194"/>
      <c r="X984" s="194"/>
      <c r="Y984" s="194"/>
      <c r="Z984" s="194"/>
      <c r="AA984" s="194"/>
      <c r="AB984" s="194"/>
      <c r="AC984" s="194"/>
      <c r="AD984" s="194"/>
      <c r="AE984" s="194"/>
      <c r="AF984" s="194"/>
      <c r="AG984" s="194"/>
      <c r="AH984" s="194"/>
      <c r="AI984" s="194"/>
      <c r="AJ984" s="194"/>
      <c r="AK984" s="194"/>
      <c r="AL984" s="194"/>
      <c r="AM984" s="194"/>
      <c r="AN984" s="194"/>
      <c r="AO984" s="194"/>
      <c r="AP984" s="194"/>
      <c r="AQ984" s="194"/>
      <c r="AR984" s="194"/>
      <c r="AS984" s="46"/>
    </row>
    <row r="985" spans="2:45" s="192" customFormat="1">
      <c r="B985" s="193"/>
      <c r="C985" s="193"/>
      <c r="D985" s="194"/>
      <c r="E985" s="194"/>
      <c r="H985" s="194"/>
      <c r="I985" s="194"/>
      <c r="J985" s="194"/>
      <c r="K985" s="194"/>
      <c r="L985" s="194"/>
      <c r="M985" s="194"/>
      <c r="N985" s="194"/>
      <c r="O985" s="194"/>
      <c r="P985" s="194"/>
      <c r="Q985" s="194"/>
      <c r="R985" s="194"/>
      <c r="S985" s="194"/>
      <c r="T985" s="194"/>
      <c r="U985" s="194"/>
      <c r="V985" s="194"/>
      <c r="W985" s="194"/>
      <c r="X985" s="194"/>
      <c r="Y985" s="194"/>
      <c r="Z985" s="194"/>
      <c r="AA985" s="194"/>
      <c r="AB985" s="194"/>
      <c r="AC985" s="194"/>
      <c r="AD985" s="194"/>
      <c r="AE985" s="194"/>
      <c r="AF985" s="194"/>
      <c r="AG985" s="194"/>
      <c r="AH985" s="194"/>
      <c r="AI985" s="194"/>
      <c r="AJ985" s="194"/>
      <c r="AK985" s="194"/>
      <c r="AL985" s="194"/>
      <c r="AM985" s="194"/>
      <c r="AN985" s="194"/>
      <c r="AO985" s="194"/>
      <c r="AP985" s="194"/>
      <c r="AQ985" s="194"/>
      <c r="AR985" s="194"/>
      <c r="AS985" s="46"/>
    </row>
    <row r="986" spans="2:45" s="192" customFormat="1">
      <c r="B986" s="193"/>
      <c r="C986" s="193"/>
      <c r="D986" s="194"/>
      <c r="E986" s="194"/>
      <c r="H986" s="194"/>
      <c r="I986" s="194"/>
      <c r="J986" s="194"/>
      <c r="K986" s="194"/>
      <c r="L986" s="194"/>
      <c r="M986" s="194"/>
      <c r="N986" s="194"/>
      <c r="O986" s="194"/>
      <c r="P986" s="194"/>
      <c r="Q986" s="194"/>
      <c r="R986" s="194"/>
      <c r="S986" s="194"/>
      <c r="T986" s="194"/>
      <c r="U986" s="194"/>
      <c r="V986" s="194"/>
      <c r="W986" s="194"/>
      <c r="X986" s="194"/>
      <c r="Y986" s="194"/>
      <c r="Z986" s="194"/>
      <c r="AA986" s="194"/>
      <c r="AB986" s="194"/>
      <c r="AC986" s="194"/>
      <c r="AD986" s="194"/>
      <c r="AE986" s="194"/>
      <c r="AF986" s="194"/>
      <c r="AG986" s="194"/>
      <c r="AH986" s="194"/>
      <c r="AI986" s="194"/>
      <c r="AJ986" s="194"/>
      <c r="AK986" s="194"/>
      <c r="AL986" s="194"/>
      <c r="AM986" s="194"/>
      <c r="AN986" s="194"/>
      <c r="AO986" s="194"/>
      <c r="AP986" s="194"/>
      <c r="AQ986" s="194"/>
      <c r="AR986" s="194"/>
      <c r="AS986" s="46"/>
    </row>
    <row r="987" spans="2:45" s="192" customFormat="1">
      <c r="B987" s="193"/>
      <c r="C987" s="193"/>
      <c r="D987" s="194"/>
      <c r="E987" s="194"/>
      <c r="H987" s="194"/>
      <c r="I987" s="194"/>
      <c r="J987" s="194"/>
      <c r="K987" s="194"/>
      <c r="L987" s="194"/>
      <c r="M987" s="194"/>
      <c r="N987" s="194"/>
      <c r="O987" s="194"/>
      <c r="P987" s="194"/>
      <c r="Q987" s="194"/>
      <c r="R987" s="194"/>
      <c r="S987" s="194"/>
      <c r="T987" s="194"/>
      <c r="U987" s="194"/>
      <c r="V987" s="194"/>
      <c r="W987" s="194"/>
      <c r="X987" s="194"/>
      <c r="Y987" s="194"/>
      <c r="Z987" s="194"/>
      <c r="AA987" s="194"/>
      <c r="AB987" s="194"/>
      <c r="AC987" s="194"/>
      <c r="AD987" s="194"/>
      <c r="AE987" s="194"/>
      <c r="AF987" s="194"/>
      <c r="AG987" s="194"/>
      <c r="AH987" s="194"/>
      <c r="AI987" s="194"/>
      <c r="AJ987" s="194"/>
      <c r="AK987" s="194"/>
      <c r="AL987" s="194"/>
      <c r="AM987" s="194"/>
      <c r="AN987" s="194"/>
      <c r="AO987" s="194"/>
      <c r="AP987" s="194"/>
      <c r="AQ987" s="194"/>
      <c r="AR987" s="194"/>
      <c r="AS987" s="46"/>
    </row>
    <row r="988" spans="2:45" s="192" customFormat="1">
      <c r="B988" s="193"/>
      <c r="C988" s="193"/>
      <c r="D988" s="194"/>
      <c r="E988" s="194"/>
      <c r="H988" s="194"/>
      <c r="I988" s="194"/>
      <c r="J988" s="194"/>
      <c r="K988" s="194"/>
      <c r="L988" s="194"/>
      <c r="M988" s="194"/>
      <c r="N988" s="194"/>
      <c r="O988" s="194"/>
      <c r="P988" s="194"/>
      <c r="Q988" s="194"/>
      <c r="R988" s="194"/>
      <c r="S988" s="194"/>
      <c r="T988" s="194"/>
      <c r="U988" s="194"/>
      <c r="V988" s="194"/>
      <c r="W988" s="194"/>
      <c r="X988" s="194"/>
      <c r="Y988" s="194"/>
      <c r="Z988" s="194"/>
      <c r="AA988" s="194"/>
      <c r="AB988" s="194"/>
      <c r="AC988" s="194"/>
      <c r="AD988" s="194"/>
      <c r="AE988" s="194"/>
      <c r="AF988" s="194"/>
      <c r="AG988" s="194"/>
      <c r="AH988" s="194"/>
      <c r="AI988" s="194"/>
      <c r="AJ988" s="194"/>
      <c r="AK988" s="194"/>
      <c r="AL988" s="194"/>
      <c r="AM988" s="194"/>
      <c r="AN988" s="194"/>
      <c r="AO988" s="194"/>
      <c r="AP988" s="194"/>
      <c r="AQ988" s="194"/>
      <c r="AR988" s="194"/>
      <c r="AS988" s="46"/>
    </row>
    <row r="989" spans="2:45" s="192" customFormat="1">
      <c r="B989" s="193"/>
      <c r="C989" s="193"/>
      <c r="D989" s="194"/>
      <c r="E989" s="194"/>
      <c r="H989" s="194"/>
      <c r="I989" s="194"/>
      <c r="J989" s="194"/>
      <c r="K989" s="194"/>
      <c r="L989" s="194"/>
      <c r="M989" s="194"/>
      <c r="N989" s="194"/>
      <c r="O989" s="194"/>
      <c r="P989" s="194"/>
      <c r="Q989" s="194"/>
      <c r="R989" s="194"/>
      <c r="S989" s="194"/>
      <c r="T989" s="194"/>
      <c r="U989" s="194"/>
      <c r="V989" s="194"/>
      <c r="W989" s="194"/>
      <c r="X989" s="194"/>
      <c r="Y989" s="194"/>
      <c r="Z989" s="194"/>
      <c r="AA989" s="194"/>
      <c r="AB989" s="194"/>
      <c r="AC989" s="194"/>
      <c r="AD989" s="194"/>
      <c r="AE989" s="194"/>
      <c r="AF989" s="194"/>
      <c r="AG989" s="194"/>
      <c r="AH989" s="194"/>
      <c r="AI989" s="194"/>
      <c r="AJ989" s="194"/>
      <c r="AK989" s="194"/>
      <c r="AL989" s="194"/>
      <c r="AM989" s="194"/>
      <c r="AN989" s="194"/>
      <c r="AO989" s="194"/>
      <c r="AP989" s="194"/>
      <c r="AQ989" s="194"/>
      <c r="AR989" s="194"/>
      <c r="AS989" s="46"/>
    </row>
    <row r="990" spans="2:45" s="192" customFormat="1">
      <c r="B990" s="193"/>
      <c r="C990" s="193"/>
      <c r="D990" s="194"/>
      <c r="E990" s="194"/>
      <c r="H990" s="194"/>
      <c r="I990" s="194"/>
      <c r="J990" s="194"/>
      <c r="K990" s="194"/>
      <c r="L990" s="194"/>
      <c r="M990" s="194"/>
      <c r="N990" s="194"/>
      <c r="O990" s="194"/>
      <c r="P990" s="194"/>
      <c r="Q990" s="194"/>
      <c r="R990" s="194"/>
      <c r="S990" s="194"/>
      <c r="T990" s="194"/>
      <c r="U990" s="194"/>
      <c r="V990" s="194"/>
      <c r="W990" s="194"/>
      <c r="X990" s="194"/>
      <c r="Y990" s="194"/>
      <c r="Z990" s="194"/>
      <c r="AA990" s="194"/>
      <c r="AB990" s="194"/>
      <c r="AC990" s="194"/>
      <c r="AD990" s="194"/>
      <c r="AE990" s="194"/>
      <c r="AF990" s="194"/>
      <c r="AG990" s="194"/>
      <c r="AH990" s="194"/>
      <c r="AI990" s="194"/>
      <c r="AJ990" s="194"/>
      <c r="AK990" s="194"/>
      <c r="AL990" s="194"/>
      <c r="AM990" s="194"/>
      <c r="AN990" s="194"/>
      <c r="AO990" s="194"/>
      <c r="AP990" s="194"/>
      <c r="AQ990" s="194"/>
      <c r="AR990" s="194"/>
      <c r="AS990" s="46"/>
    </row>
    <row r="991" spans="2:45" s="192" customFormat="1">
      <c r="B991" s="193"/>
      <c r="C991" s="193"/>
      <c r="D991" s="194"/>
      <c r="E991" s="194"/>
      <c r="H991" s="194"/>
      <c r="I991" s="194"/>
      <c r="J991" s="194"/>
      <c r="K991" s="194"/>
      <c r="L991" s="194"/>
      <c r="M991" s="194"/>
      <c r="N991" s="194"/>
      <c r="O991" s="194"/>
      <c r="P991" s="194"/>
      <c r="Q991" s="194"/>
      <c r="R991" s="194"/>
      <c r="S991" s="194"/>
      <c r="T991" s="194"/>
      <c r="U991" s="194"/>
      <c r="V991" s="194"/>
      <c r="W991" s="194"/>
      <c r="X991" s="194"/>
      <c r="Y991" s="194"/>
      <c r="Z991" s="194"/>
      <c r="AA991" s="194"/>
      <c r="AB991" s="194"/>
      <c r="AC991" s="194"/>
      <c r="AD991" s="194"/>
      <c r="AE991" s="194"/>
      <c r="AF991" s="194"/>
      <c r="AG991" s="194"/>
      <c r="AH991" s="194"/>
      <c r="AI991" s="194"/>
      <c r="AJ991" s="194"/>
      <c r="AK991" s="194"/>
      <c r="AL991" s="194"/>
      <c r="AM991" s="194"/>
      <c r="AN991" s="194"/>
      <c r="AO991" s="194"/>
      <c r="AP991" s="194"/>
      <c r="AQ991" s="194"/>
      <c r="AR991" s="194"/>
      <c r="AS991" s="46"/>
    </row>
    <row r="992" spans="2:45" s="192" customFormat="1">
      <c r="B992" s="193"/>
      <c r="C992" s="193"/>
      <c r="D992" s="194"/>
      <c r="E992" s="194"/>
      <c r="H992" s="194"/>
      <c r="I992" s="194"/>
      <c r="J992" s="194"/>
      <c r="K992" s="194"/>
      <c r="L992" s="194"/>
      <c r="M992" s="194"/>
      <c r="N992" s="194"/>
      <c r="O992" s="194"/>
      <c r="P992" s="194"/>
      <c r="Q992" s="194"/>
      <c r="R992" s="194"/>
      <c r="S992" s="194"/>
      <c r="T992" s="194"/>
      <c r="U992" s="194"/>
      <c r="V992" s="194"/>
      <c r="W992" s="194"/>
      <c r="X992" s="194"/>
      <c r="Y992" s="194"/>
      <c r="Z992" s="194"/>
      <c r="AA992" s="194"/>
      <c r="AB992" s="194"/>
      <c r="AC992" s="194"/>
      <c r="AD992" s="194"/>
      <c r="AE992" s="194"/>
      <c r="AF992" s="194"/>
      <c r="AG992" s="194"/>
      <c r="AH992" s="194"/>
      <c r="AI992" s="194"/>
      <c r="AJ992" s="194"/>
      <c r="AK992" s="194"/>
      <c r="AL992" s="194"/>
      <c r="AM992" s="194"/>
      <c r="AN992" s="194"/>
      <c r="AO992" s="194"/>
      <c r="AP992" s="194"/>
      <c r="AQ992" s="194"/>
      <c r="AR992" s="194"/>
      <c r="AS992" s="46"/>
    </row>
    <row r="993" spans="2:45" s="192" customFormat="1">
      <c r="B993" s="193"/>
      <c r="C993" s="193"/>
      <c r="D993" s="194"/>
      <c r="E993" s="194"/>
      <c r="H993" s="194"/>
      <c r="I993" s="194"/>
      <c r="J993" s="194"/>
      <c r="K993" s="194"/>
      <c r="L993" s="194"/>
      <c r="M993" s="194"/>
      <c r="N993" s="194"/>
      <c r="O993" s="194"/>
      <c r="P993" s="194"/>
      <c r="Q993" s="194"/>
      <c r="R993" s="194"/>
      <c r="S993" s="194"/>
      <c r="T993" s="194"/>
      <c r="U993" s="194"/>
      <c r="V993" s="194"/>
      <c r="W993" s="194"/>
      <c r="X993" s="194"/>
      <c r="Y993" s="194"/>
      <c r="Z993" s="194"/>
      <c r="AA993" s="194"/>
      <c r="AB993" s="194"/>
      <c r="AC993" s="194"/>
      <c r="AD993" s="194"/>
      <c r="AE993" s="194"/>
      <c r="AF993" s="194"/>
      <c r="AG993" s="194"/>
      <c r="AH993" s="194"/>
      <c r="AI993" s="194"/>
      <c r="AJ993" s="194"/>
      <c r="AK993" s="194"/>
      <c r="AL993" s="194"/>
      <c r="AM993" s="194"/>
      <c r="AN993" s="194"/>
      <c r="AO993" s="194"/>
      <c r="AP993" s="194"/>
      <c r="AQ993" s="194"/>
      <c r="AR993" s="194"/>
      <c r="AS993" s="46"/>
    </row>
    <row r="994" spans="2:45" s="192" customFormat="1">
      <c r="B994" s="193"/>
      <c r="C994" s="193"/>
      <c r="D994" s="194"/>
      <c r="E994" s="194"/>
      <c r="H994" s="194"/>
      <c r="I994" s="194"/>
      <c r="J994" s="194"/>
      <c r="K994" s="194"/>
      <c r="L994" s="194"/>
      <c r="M994" s="194"/>
      <c r="N994" s="194"/>
      <c r="O994" s="194"/>
      <c r="P994" s="194"/>
      <c r="Q994" s="194"/>
      <c r="R994" s="194"/>
      <c r="S994" s="194"/>
      <c r="T994" s="194"/>
      <c r="U994" s="194"/>
      <c r="V994" s="194"/>
      <c r="W994" s="194"/>
      <c r="X994" s="194"/>
      <c r="Y994" s="194"/>
      <c r="Z994" s="194"/>
      <c r="AA994" s="194"/>
      <c r="AB994" s="194"/>
      <c r="AC994" s="194"/>
      <c r="AD994" s="194"/>
      <c r="AE994" s="194"/>
      <c r="AF994" s="194"/>
      <c r="AG994" s="194"/>
      <c r="AH994" s="194"/>
      <c r="AI994" s="194"/>
      <c r="AJ994" s="194"/>
      <c r="AK994" s="194"/>
      <c r="AL994" s="194"/>
      <c r="AM994" s="194"/>
      <c r="AN994" s="194"/>
      <c r="AO994" s="194"/>
      <c r="AP994" s="194"/>
      <c r="AQ994" s="194"/>
      <c r="AR994" s="194"/>
      <c r="AS994" s="46"/>
    </row>
    <row r="995" spans="2:45" s="192" customFormat="1">
      <c r="B995" s="193"/>
      <c r="C995" s="193"/>
      <c r="D995" s="194"/>
      <c r="E995" s="194"/>
      <c r="H995" s="194"/>
      <c r="I995" s="194"/>
      <c r="J995" s="194"/>
      <c r="K995" s="194"/>
      <c r="L995" s="194"/>
      <c r="M995" s="194"/>
      <c r="N995" s="194"/>
      <c r="O995" s="194"/>
      <c r="P995" s="194"/>
      <c r="Q995" s="194"/>
      <c r="R995" s="194"/>
      <c r="S995" s="194"/>
      <c r="T995" s="194"/>
      <c r="U995" s="194"/>
      <c r="V995" s="194"/>
      <c r="W995" s="194"/>
      <c r="X995" s="194"/>
      <c r="Y995" s="194"/>
      <c r="Z995" s="194"/>
      <c r="AA995" s="194"/>
      <c r="AB995" s="194"/>
      <c r="AC995" s="194"/>
      <c r="AD995" s="194"/>
      <c r="AE995" s="194"/>
      <c r="AF995" s="194"/>
      <c r="AG995" s="194"/>
      <c r="AH995" s="194"/>
      <c r="AI995" s="194"/>
      <c r="AJ995" s="194"/>
      <c r="AK995" s="194"/>
      <c r="AL995" s="194"/>
      <c r="AM995" s="194"/>
      <c r="AN995" s="194"/>
      <c r="AO995" s="194"/>
      <c r="AP995" s="194"/>
      <c r="AQ995" s="194"/>
      <c r="AR995" s="194"/>
      <c r="AS995" s="46"/>
    </row>
    <row r="996" spans="2:45" s="192" customFormat="1">
      <c r="B996" s="193"/>
      <c r="C996" s="193"/>
      <c r="D996" s="194"/>
      <c r="E996" s="194"/>
      <c r="H996" s="194"/>
      <c r="I996" s="194"/>
      <c r="J996" s="194"/>
      <c r="K996" s="194"/>
      <c r="L996" s="194"/>
      <c r="M996" s="194"/>
      <c r="N996" s="194"/>
      <c r="O996" s="194"/>
      <c r="P996" s="194"/>
      <c r="Q996" s="194"/>
      <c r="R996" s="194"/>
      <c r="S996" s="194"/>
      <c r="T996" s="194"/>
      <c r="U996" s="194"/>
      <c r="V996" s="194"/>
      <c r="W996" s="194"/>
      <c r="X996" s="194"/>
      <c r="Y996" s="194"/>
      <c r="Z996" s="194"/>
      <c r="AA996" s="194"/>
      <c r="AB996" s="194"/>
      <c r="AC996" s="194"/>
      <c r="AD996" s="194"/>
      <c r="AE996" s="194"/>
      <c r="AF996" s="194"/>
      <c r="AG996" s="194"/>
      <c r="AH996" s="194"/>
      <c r="AI996" s="194"/>
      <c r="AJ996" s="194"/>
      <c r="AK996" s="194"/>
      <c r="AL996" s="194"/>
      <c r="AM996" s="194"/>
      <c r="AN996" s="194"/>
      <c r="AO996" s="194"/>
      <c r="AP996" s="194"/>
      <c r="AQ996" s="194"/>
      <c r="AR996" s="194"/>
      <c r="AS996" s="46"/>
    </row>
    <row r="997" spans="2:45" s="192" customFormat="1">
      <c r="B997" s="193"/>
      <c r="C997" s="193"/>
      <c r="D997" s="194"/>
      <c r="E997" s="194"/>
      <c r="H997" s="194"/>
      <c r="I997" s="194"/>
      <c r="J997" s="194"/>
      <c r="K997" s="194"/>
      <c r="L997" s="194"/>
      <c r="M997" s="194"/>
      <c r="N997" s="194"/>
      <c r="O997" s="194"/>
      <c r="P997" s="194"/>
      <c r="Q997" s="194"/>
      <c r="R997" s="194"/>
      <c r="S997" s="194"/>
      <c r="T997" s="194"/>
      <c r="U997" s="194"/>
      <c r="V997" s="194"/>
      <c r="W997" s="194"/>
      <c r="X997" s="194"/>
      <c r="Y997" s="194"/>
      <c r="Z997" s="194"/>
      <c r="AA997" s="194"/>
      <c r="AB997" s="194"/>
      <c r="AC997" s="194"/>
      <c r="AD997" s="194"/>
      <c r="AE997" s="194"/>
      <c r="AF997" s="194"/>
      <c r="AG997" s="194"/>
      <c r="AH997" s="194"/>
      <c r="AI997" s="194"/>
      <c r="AJ997" s="194"/>
      <c r="AK997" s="194"/>
      <c r="AL997" s="194"/>
      <c r="AM997" s="194"/>
      <c r="AN997" s="194"/>
      <c r="AO997" s="194"/>
      <c r="AP997" s="194"/>
      <c r="AQ997" s="194"/>
      <c r="AR997" s="194"/>
      <c r="AS997" s="46"/>
    </row>
    <row r="998" spans="2:45" s="192" customFormat="1">
      <c r="B998" s="193"/>
      <c r="C998" s="193"/>
      <c r="D998" s="194"/>
      <c r="E998" s="194"/>
      <c r="H998" s="194"/>
      <c r="I998" s="194"/>
      <c r="J998" s="194"/>
      <c r="K998" s="194"/>
      <c r="L998" s="194"/>
      <c r="M998" s="194"/>
      <c r="N998" s="194"/>
      <c r="O998" s="194"/>
      <c r="P998" s="194"/>
      <c r="Q998" s="194"/>
      <c r="R998" s="194"/>
      <c r="S998" s="194"/>
      <c r="T998" s="194"/>
      <c r="U998" s="194"/>
      <c r="V998" s="194"/>
      <c r="W998" s="194"/>
      <c r="X998" s="194"/>
      <c r="Y998" s="194"/>
      <c r="Z998" s="194"/>
      <c r="AA998" s="194"/>
      <c r="AB998" s="194"/>
      <c r="AC998" s="194"/>
      <c r="AD998" s="194"/>
      <c r="AE998" s="194"/>
      <c r="AF998" s="194"/>
      <c r="AG998" s="194"/>
      <c r="AH998" s="194"/>
      <c r="AI998" s="194"/>
      <c r="AJ998" s="194"/>
      <c r="AK998" s="194"/>
      <c r="AL998" s="194"/>
      <c r="AM998" s="194"/>
      <c r="AN998" s="194"/>
      <c r="AO998" s="194"/>
      <c r="AP998" s="194"/>
      <c r="AQ998" s="194"/>
      <c r="AR998" s="194"/>
      <c r="AS998" s="46"/>
    </row>
    <row r="999" spans="2:45" s="192" customFormat="1">
      <c r="B999" s="193"/>
      <c r="C999" s="193"/>
      <c r="D999" s="194"/>
      <c r="E999" s="194"/>
      <c r="H999" s="194"/>
      <c r="I999" s="194"/>
      <c r="J999" s="194"/>
      <c r="K999" s="194"/>
      <c r="L999" s="194"/>
      <c r="M999" s="194"/>
      <c r="N999" s="194"/>
      <c r="O999" s="194"/>
      <c r="P999" s="194"/>
      <c r="Q999" s="194"/>
      <c r="R999" s="194"/>
      <c r="S999" s="194"/>
      <c r="T999" s="194"/>
      <c r="U999" s="194"/>
      <c r="V999" s="194"/>
      <c r="W999" s="194"/>
      <c r="X999" s="194"/>
      <c r="Y999" s="194"/>
      <c r="Z999" s="194"/>
      <c r="AA999" s="194"/>
      <c r="AB999" s="194"/>
      <c r="AC999" s="194"/>
      <c r="AD999" s="194"/>
      <c r="AE999" s="194"/>
      <c r="AF999" s="194"/>
      <c r="AG999" s="194"/>
      <c r="AH999" s="194"/>
      <c r="AI999" s="194"/>
      <c r="AJ999" s="194"/>
      <c r="AK999" s="194"/>
      <c r="AL999" s="194"/>
      <c r="AM999" s="194"/>
      <c r="AN999" s="194"/>
      <c r="AO999" s="194"/>
      <c r="AP999" s="194"/>
      <c r="AQ999" s="194"/>
      <c r="AR999" s="194"/>
      <c r="AS999" s="46"/>
    </row>
    <row r="1000" spans="2:45" s="192" customFormat="1">
      <c r="B1000" s="193"/>
      <c r="C1000" s="193"/>
      <c r="D1000" s="194"/>
      <c r="E1000" s="194"/>
      <c r="H1000" s="194"/>
      <c r="I1000" s="194"/>
      <c r="J1000" s="194"/>
      <c r="K1000" s="194"/>
      <c r="L1000" s="194"/>
      <c r="M1000" s="194"/>
      <c r="N1000" s="194"/>
      <c r="O1000" s="194"/>
      <c r="P1000" s="194"/>
      <c r="Q1000" s="194"/>
      <c r="R1000" s="194"/>
      <c r="S1000" s="194"/>
      <c r="T1000" s="194"/>
      <c r="U1000" s="194"/>
      <c r="V1000" s="194"/>
      <c r="W1000" s="194"/>
      <c r="X1000" s="194"/>
      <c r="Y1000" s="194"/>
      <c r="Z1000" s="194"/>
      <c r="AA1000" s="194"/>
      <c r="AB1000" s="194"/>
      <c r="AC1000" s="194"/>
      <c r="AD1000" s="194"/>
      <c r="AE1000" s="194"/>
      <c r="AF1000" s="194"/>
      <c r="AG1000" s="194"/>
      <c r="AH1000" s="194"/>
      <c r="AI1000" s="194"/>
      <c r="AJ1000" s="194"/>
      <c r="AK1000" s="194"/>
      <c r="AL1000" s="194"/>
      <c r="AM1000" s="194"/>
      <c r="AN1000" s="194"/>
      <c r="AO1000" s="194"/>
      <c r="AP1000" s="194"/>
      <c r="AQ1000" s="194"/>
      <c r="AR1000" s="194"/>
      <c r="AS1000" s="46"/>
    </row>
    <row r="1001" spans="2:45" s="192" customFormat="1">
      <c r="B1001" s="193"/>
      <c r="C1001" s="193"/>
      <c r="D1001" s="194"/>
      <c r="E1001" s="194"/>
      <c r="H1001" s="194"/>
      <c r="I1001" s="194"/>
      <c r="J1001" s="194"/>
      <c r="K1001" s="194"/>
      <c r="L1001" s="194"/>
      <c r="M1001" s="194"/>
      <c r="N1001" s="194"/>
      <c r="O1001" s="194"/>
      <c r="P1001" s="194"/>
      <c r="Q1001" s="194"/>
      <c r="R1001" s="194"/>
      <c r="S1001" s="194"/>
      <c r="T1001" s="194"/>
      <c r="U1001" s="194"/>
      <c r="V1001" s="194"/>
      <c r="W1001" s="194"/>
      <c r="X1001" s="194"/>
      <c r="Y1001" s="194"/>
      <c r="Z1001" s="194"/>
      <c r="AA1001" s="194"/>
      <c r="AB1001" s="194"/>
      <c r="AC1001" s="194"/>
      <c r="AD1001" s="194"/>
      <c r="AE1001" s="194"/>
      <c r="AF1001" s="194"/>
      <c r="AG1001" s="194"/>
      <c r="AH1001" s="194"/>
      <c r="AI1001" s="194"/>
      <c r="AJ1001" s="194"/>
      <c r="AK1001" s="194"/>
      <c r="AL1001" s="194"/>
      <c r="AM1001" s="194"/>
      <c r="AN1001" s="194"/>
      <c r="AO1001" s="194"/>
      <c r="AP1001" s="194"/>
      <c r="AQ1001" s="194"/>
      <c r="AR1001" s="194"/>
      <c r="AS1001" s="46"/>
    </row>
    <row r="1002" spans="2:45" s="192" customFormat="1">
      <c r="B1002" s="193"/>
      <c r="C1002" s="193"/>
      <c r="D1002" s="194"/>
      <c r="E1002" s="194"/>
      <c r="H1002" s="194"/>
      <c r="I1002" s="194"/>
      <c r="J1002" s="194"/>
      <c r="K1002" s="194"/>
      <c r="L1002" s="194"/>
      <c r="M1002" s="194"/>
      <c r="N1002" s="194"/>
      <c r="O1002" s="194"/>
      <c r="P1002" s="194"/>
      <c r="Q1002" s="194"/>
      <c r="R1002" s="194"/>
      <c r="S1002" s="194"/>
      <c r="T1002" s="194"/>
      <c r="U1002" s="194"/>
      <c r="V1002" s="194"/>
      <c r="W1002" s="194"/>
      <c r="X1002" s="194"/>
      <c r="Y1002" s="194"/>
      <c r="Z1002" s="194"/>
      <c r="AA1002" s="194"/>
      <c r="AB1002" s="194"/>
      <c r="AC1002" s="194"/>
      <c r="AD1002" s="194"/>
      <c r="AE1002" s="194"/>
      <c r="AF1002" s="194"/>
      <c r="AG1002" s="194"/>
      <c r="AH1002" s="194"/>
      <c r="AI1002" s="194"/>
      <c r="AJ1002" s="194"/>
      <c r="AK1002" s="194"/>
      <c r="AL1002" s="194"/>
      <c r="AM1002" s="194"/>
      <c r="AN1002" s="194"/>
      <c r="AO1002" s="194"/>
      <c r="AP1002" s="194"/>
      <c r="AQ1002" s="194"/>
      <c r="AR1002" s="194"/>
      <c r="AS1002" s="46"/>
    </row>
    <row r="1003" spans="2:45" s="192" customFormat="1">
      <c r="B1003" s="193"/>
      <c r="C1003" s="193"/>
      <c r="D1003" s="194"/>
      <c r="E1003" s="194"/>
      <c r="H1003" s="194"/>
      <c r="I1003" s="194"/>
      <c r="J1003" s="194"/>
      <c r="K1003" s="194"/>
      <c r="L1003" s="194"/>
      <c r="M1003" s="194"/>
      <c r="N1003" s="194"/>
      <c r="O1003" s="194"/>
      <c r="P1003" s="194"/>
      <c r="Q1003" s="194"/>
      <c r="R1003" s="194"/>
      <c r="S1003" s="194"/>
      <c r="T1003" s="194"/>
      <c r="U1003" s="194"/>
      <c r="V1003" s="194"/>
      <c r="W1003" s="194"/>
      <c r="X1003" s="194"/>
      <c r="Y1003" s="194"/>
      <c r="Z1003" s="194"/>
      <c r="AA1003" s="194"/>
      <c r="AB1003" s="194"/>
      <c r="AC1003" s="194"/>
      <c r="AD1003" s="194"/>
      <c r="AE1003" s="194"/>
      <c r="AF1003" s="194"/>
      <c r="AG1003" s="194"/>
      <c r="AH1003" s="194"/>
      <c r="AI1003" s="194"/>
      <c r="AJ1003" s="194"/>
      <c r="AK1003" s="194"/>
      <c r="AL1003" s="194"/>
      <c r="AM1003" s="194"/>
      <c r="AN1003" s="194"/>
      <c r="AO1003" s="194"/>
      <c r="AP1003" s="194"/>
      <c r="AQ1003" s="194"/>
      <c r="AR1003" s="194"/>
      <c r="AS1003" s="46"/>
    </row>
    <row r="1004" spans="2:45" s="192" customFormat="1">
      <c r="B1004" s="193"/>
      <c r="C1004" s="193"/>
      <c r="D1004" s="194"/>
      <c r="E1004" s="194"/>
      <c r="H1004" s="194"/>
      <c r="I1004" s="194"/>
      <c r="J1004" s="194"/>
      <c r="K1004" s="194"/>
      <c r="L1004" s="194"/>
      <c r="M1004" s="194"/>
      <c r="N1004" s="194"/>
      <c r="O1004" s="194"/>
      <c r="P1004" s="194"/>
      <c r="Q1004" s="194"/>
      <c r="R1004" s="194"/>
      <c r="S1004" s="194"/>
      <c r="T1004" s="194"/>
      <c r="U1004" s="194"/>
      <c r="V1004" s="194"/>
      <c r="W1004" s="194"/>
      <c r="X1004" s="194"/>
      <c r="Y1004" s="194"/>
      <c r="Z1004" s="194"/>
      <c r="AA1004" s="194"/>
      <c r="AB1004" s="194"/>
      <c r="AC1004" s="194"/>
      <c r="AD1004" s="194"/>
      <c r="AE1004" s="194"/>
      <c r="AF1004" s="194"/>
      <c r="AG1004" s="194"/>
      <c r="AH1004" s="194"/>
      <c r="AI1004" s="194"/>
      <c r="AJ1004" s="194"/>
      <c r="AK1004" s="194"/>
      <c r="AL1004" s="194"/>
      <c r="AM1004" s="194"/>
      <c r="AN1004" s="194"/>
      <c r="AO1004" s="194"/>
      <c r="AP1004" s="194"/>
      <c r="AQ1004" s="194"/>
      <c r="AR1004" s="194"/>
      <c r="AS1004" s="46"/>
    </row>
    <row r="1005" spans="2:45" s="192" customFormat="1">
      <c r="B1005" s="193"/>
      <c r="C1005" s="193"/>
      <c r="D1005" s="194"/>
      <c r="E1005" s="194"/>
      <c r="H1005" s="194"/>
      <c r="I1005" s="194"/>
      <c r="J1005" s="194"/>
      <c r="K1005" s="194"/>
      <c r="L1005" s="194"/>
      <c r="M1005" s="194"/>
      <c r="N1005" s="194"/>
      <c r="O1005" s="194"/>
      <c r="P1005" s="194"/>
      <c r="Q1005" s="194"/>
      <c r="R1005" s="194"/>
      <c r="S1005" s="194"/>
      <c r="T1005" s="194"/>
      <c r="U1005" s="194"/>
      <c r="V1005" s="194"/>
      <c r="W1005" s="194"/>
      <c r="X1005" s="194"/>
      <c r="Y1005" s="194"/>
      <c r="Z1005" s="194"/>
      <c r="AA1005" s="194"/>
      <c r="AB1005" s="194"/>
      <c r="AC1005" s="194"/>
      <c r="AD1005" s="194"/>
      <c r="AE1005" s="194"/>
      <c r="AF1005" s="194"/>
      <c r="AG1005" s="194"/>
      <c r="AH1005" s="194"/>
      <c r="AI1005" s="194"/>
      <c r="AJ1005" s="194"/>
      <c r="AK1005" s="194"/>
      <c r="AL1005" s="194"/>
      <c r="AM1005" s="194"/>
      <c r="AN1005" s="194"/>
      <c r="AO1005" s="194"/>
      <c r="AP1005" s="194"/>
      <c r="AQ1005" s="194"/>
      <c r="AR1005" s="194"/>
      <c r="AS1005" s="46"/>
    </row>
    <row r="1006" spans="2:45" s="192" customFormat="1">
      <c r="B1006" s="193"/>
      <c r="C1006" s="193"/>
      <c r="D1006" s="194"/>
      <c r="E1006" s="194"/>
      <c r="H1006" s="194"/>
      <c r="I1006" s="194"/>
      <c r="J1006" s="194"/>
      <c r="K1006" s="194"/>
      <c r="L1006" s="194"/>
      <c r="M1006" s="194"/>
      <c r="N1006" s="194"/>
      <c r="O1006" s="194"/>
      <c r="P1006" s="194"/>
      <c r="Q1006" s="194"/>
      <c r="R1006" s="194"/>
      <c r="S1006" s="194"/>
      <c r="T1006" s="194"/>
      <c r="U1006" s="194"/>
      <c r="V1006" s="194"/>
      <c r="W1006" s="194"/>
      <c r="X1006" s="194"/>
      <c r="Y1006" s="194"/>
      <c r="Z1006" s="194"/>
      <c r="AA1006" s="194"/>
      <c r="AB1006" s="194"/>
      <c r="AC1006" s="194"/>
      <c r="AD1006" s="194"/>
      <c r="AE1006" s="194"/>
      <c r="AF1006" s="194"/>
      <c r="AG1006" s="194"/>
      <c r="AH1006" s="194"/>
      <c r="AI1006" s="194"/>
      <c r="AJ1006" s="194"/>
      <c r="AK1006" s="194"/>
      <c r="AL1006" s="194"/>
      <c r="AM1006" s="194"/>
      <c r="AN1006" s="194"/>
      <c r="AO1006" s="194"/>
      <c r="AP1006" s="194"/>
      <c r="AQ1006" s="194"/>
      <c r="AR1006" s="194"/>
      <c r="AS1006" s="46"/>
    </row>
    <row r="1007" spans="2:45" s="192" customFormat="1">
      <c r="B1007" s="193"/>
      <c r="C1007" s="193"/>
      <c r="D1007" s="194"/>
      <c r="E1007" s="194"/>
      <c r="H1007" s="194"/>
      <c r="I1007" s="194"/>
      <c r="J1007" s="194"/>
      <c r="K1007" s="194"/>
      <c r="L1007" s="194"/>
      <c r="M1007" s="194"/>
      <c r="N1007" s="194"/>
      <c r="O1007" s="194"/>
      <c r="P1007" s="194"/>
      <c r="Q1007" s="194"/>
      <c r="R1007" s="194"/>
      <c r="S1007" s="194"/>
      <c r="T1007" s="194"/>
      <c r="U1007" s="194"/>
      <c r="V1007" s="194"/>
      <c r="W1007" s="194"/>
      <c r="X1007" s="194"/>
      <c r="Y1007" s="194"/>
      <c r="Z1007" s="194"/>
      <c r="AA1007" s="194"/>
      <c r="AB1007" s="194"/>
      <c r="AC1007" s="194"/>
      <c r="AD1007" s="194"/>
      <c r="AE1007" s="194"/>
      <c r="AF1007" s="194"/>
      <c r="AG1007" s="194"/>
      <c r="AH1007" s="194"/>
      <c r="AI1007" s="194"/>
      <c r="AJ1007" s="194"/>
      <c r="AK1007" s="194"/>
      <c r="AL1007" s="194"/>
      <c r="AM1007" s="194"/>
      <c r="AN1007" s="194"/>
      <c r="AO1007" s="194"/>
      <c r="AP1007" s="194"/>
      <c r="AQ1007" s="194"/>
      <c r="AR1007" s="194"/>
      <c r="AS1007" s="46"/>
    </row>
    <row r="1008" spans="2:45" s="192" customFormat="1">
      <c r="B1008" s="193"/>
      <c r="C1008" s="193"/>
      <c r="D1008" s="194"/>
      <c r="E1008" s="194"/>
      <c r="H1008" s="194"/>
      <c r="I1008" s="194"/>
      <c r="J1008" s="194"/>
      <c r="K1008" s="194"/>
      <c r="L1008" s="194"/>
      <c r="M1008" s="194"/>
      <c r="N1008" s="194"/>
      <c r="O1008" s="194"/>
      <c r="P1008" s="194"/>
      <c r="Q1008" s="194"/>
      <c r="R1008" s="194"/>
      <c r="S1008" s="194"/>
      <c r="T1008" s="194"/>
      <c r="U1008" s="194"/>
      <c r="V1008" s="194"/>
      <c r="W1008" s="194"/>
      <c r="X1008" s="194"/>
      <c r="Y1008" s="194"/>
      <c r="Z1008" s="194"/>
      <c r="AA1008" s="194"/>
      <c r="AB1008" s="194"/>
      <c r="AC1008" s="194"/>
      <c r="AD1008" s="194"/>
      <c r="AE1008" s="194"/>
      <c r="AF1008" s="194"/>
      <c r="AG1008" s="194"/>
      <c r="AH1008" s="194"/>
      <c r="AI1008" s="194"/>
      <c r="AJ1008" s="194"/>
      <c r="AK1008" s="194"/>
      <c r="AL1008" s="194"/>
      <c r="AM1008" s="194"/>
      <c r="AN1008" s="194"/>
      <c r="AO1008" s="194"/>
      <c r="AP1008" s="194"/>
      <c r="AQ1008" s="194"/>
      <c r="AR1008" s="194"/>
      <c r="AS1008" s="46"/>
    </row>
    <row r="1009" spans="2:45" s="192" customFormat="1">
      <c r="B1009" s="193"/>
      <c r="C1009" s="193"/>
      <c r="D1009" s="194"/>
      <c r="E1009" s="194"/>
      <c r="H1009" s="194"/>
      <c r="I1009" s="194"/>
      <c r="J1009" s="194"/>
      <c r="K1009" s="194"/>
      <c r="L1009" s="194"/>
      <c r="M1009" s="194"/>
      <c r="N1009" s="194"/>
      <c r="O1009" s="194"/>
      <c r="P1009" s="194"/>
      <c r="Q1009" s="194"/>
      <c r="R1009" s="194"/>
      <c r="S1009" s="194"/>
      <c r="T1009" s="194"/>
      <c r="U1009" s="194"/>
      <c r="V1009" s="194"/>
      <c r="W1009" s="194"/>
      <c r="X1009" s="194"/>
      <c r="Y1009" s="194"/>
      <c r="Z1009" s="194"/>
      <c r="AA1009" s="194"/>
      <c r="AB1009" s="194"/>
      <c r="AC1009" s="194"/>
      <c r="AD1009" s="194"/>
      <c r="AE1009" s="194"/>
      <c r="AF1009" s="194"/>
      <c r="AG1009" s="194"/>
      <c r="AH1009" s="194"/>
      <c r="AI1009" s="194"/>
      <c r="AJ1009" s="194"/>
      <c r="AK1009" s="194"/>
      <c r="AL1009" s="194"/>
      <c r="AM1009" s="194"/>
      <c r="AN1009" s="194"/>
      <c r="AO1009" s="194"/>
      <c r="AP1009" s="194"/>
      <c r="AQ1009" s="194"/>
      <c r="AR1009" s="194"/>
      <c r="AS1009" s="46"/>
    </row>
    <row r="1010" spans="2:45" s="192" customFormat="1">
      <c r="B1010" s="193"/>
      <c r="C1010" s="193"/>
      <c r="D1010" s="194"/>
      <c r="E1010" s="194"/>
      <c r="H1010" s="194"/>
      <c r="I1010" s="194"/>
      <c r="J1010" s="194"/>
      <c r="K1010" s="194"/>
      <c r="L1010" s="194"/>
      <c r="M1010" s="194"/>
      <c r="N1010" s="194"/>
      <c r="O1010" s="194"/>
      <c r="P1010" s="194"/>
      <c r="Q1010" s="194"/>
      <c r="R1010" s="194"/>
      <c r="S1010" s="194"/>
      <c r="T1010" s="194"/>
      <c r="U1010" s="194"/>
      <c r="V1010" s="194"/>
      <c r="W1010" s="194"/>
      <c r="X1010" s="194"/>
      <c r="Y1010" s="194"/>
      <c r="Z1010" s="194"/>
      <c r="AA1010" s="194"/>
      <c r="AB1010" s="194"/>
      <c r="AC1010" s="194"/>
      <c r="AD1010" s="194"/>
      <c r="AE1010" s="194"/>
      <c r="AF1010" s="194"/>
      <c r="AG1010" s="194"/>
      <c r="AH1010" s="194"/>
      <c r="AI1010" s="194"/>
      <c r="AJ1010" s="194"/>
      <c r="AK1010" s="194"/>
      <c r="AL1010" s="194"/>
      <c r="AM1010" s="194"/>
      <c r="AN1010" s="194"/>
      <c r="AO1010" s="194"/>
      <c r="AP1010" s="194"/>
      <c r="AQ1010" s="194"/>
      <c r="AR1010" s="194"/>
      <c r="AS1010" s="46"/>
    </row>
    <row r="1011" spans="2:45" s="192" customFormat="1">
      <c r="B1011" s="193"/>
      <c r="C1011" s="193"/>
      <c r="D1011" s="194"/>
      <c r="E1011" s="194"/>
      <c r="H1011" s="194"/>
      <c r="I1011" s="194"/>
      <c r="J1011" s="194"/>
      <c r="K1011" s="194"/>
      <c r="L1011" s="194"/>
      <c r="M1011" s="194"/>
      <c r="N1011" s="194"/>
      <c r="O1011" s="194"/>
      <c r="P1011" s="194"/>
      <c r="Q1011" s="194"/>
      <c r="R1011" s="194"/>
      <c r="S1011" s="194"/>
      <c r="T1011" s="194"/>
      <c r="U1011" s="194"/>
      <c r="V1011" s="194"/>
      <c r="W1011" s="194"/>
      <c r="X1011" s="194"/>
      <c r="Y1011" s="194"/>
      <c r="Z1011" s="194"/>
      <c r="AA1011" s="194"/>
      <c r="AB1011" s="194"/>
      <c r="AC1011" s="194"/>
      <c r="AD1011" s="194"/>
      <c r="AE1011" s="194"/>
      <c r="AF1011" s="194"/>
      <c r="AG1011" s="194"/>
      <c r="AH1011" s="194"/>
      <c r="AI1011" s="194"/>
      <c r="AJ1011" s="194"/>
      <c r="AK1011" s="194"/>
      <c r="AL1011" s="194"/>
      <c r="AM1011" s="194"/>
      <c r="AN1011" s="194"/>
      <c r="AO1011" s="194"/>
      <c r="AP1011" s="194"/>
      <c r="AQ1011" s="194"/>
      <c r="AR1011" s="194"/>
      <c r="AS1011" s="46"/>
    </row>
    <row r="1012" spans="2:45" s="192" customFormat="1">
      <c r="B1012" s="193"/>
      <c r="C1012" s="193"/>
      <c r="D1012" s="194"/>
      <c r="E1012" s="194"/>
      <c r="H1012" s="194"/>
      <c r="I1012" s="194"/>
      <c r="J1012" s="194"/>
      <c r="K1012" s="194"/>
      <c r="L1012" s="194"/>
      <c r="M1012" s="194"/>
      <c r="N1012" s="194"/>
      <c r="O1012" s="194"/>
      <c r="P1012" s="194"/>
      <c r="Q1012" s="194"/>
      <c r="R1012" s="194"/>
      <c r="S1012" s="194"/>
      <c r="T1012" s="194"/>
      <c r="U1012" s="194"/>
      <c r="V1012" s="194"/>
      <c r="W1012" s="194"/>
      <c r="X1012" s="194"/>
      <c r="Y1012" s="194"/>
      <c r="Z1012" s="194"/>
      <c r="AA1012" s="194"/>
      <c r="AB1012" s="194"/>
      <c r="AC1012" s="194"/>
      <c r="AD1012" s="194"/>
      <c r="AE1012" s="194"/>
      <c r="AF1012" s="194"/>
      <c r="AG1012" s="194"/>
      <c r="AH1012" s="194"/>
      <c r="AI1012" s="194"/>
      <c r="AJ1012" s="194"/>
      <c r="AK1012" s="194"/>
      <c r="AL1012" s="194"/>
      <c r="AM1012" s="194"/>
      <c r="AN1012" s="194"/>
      <c r="AO1012" s="194"/>
      <c r="AP1012" s="194"/>
      <c r="AQ1012" s="194"/>
      <c r="AR1012" s="194"/>
      <c r="AS1012" s="46"/>
    </row>
    <row r="1013" spans="2:45" s="192" customFormat="1">
      <c r="B1013" s="193"/>
      <c r="C1013" s="193"/>
      <c r="D1013" s="194"/>
      <c r="E1013" s="194"/>
      <c r="H1013" s="194"/>
      <c r="I1013" s="194"/>
      <c r="J1013" s="194"/>
      <c r="K1013" s="194"/>
      <c r="L1013" s="194"/>
      <c r="M1013" s="194"/>
      <c r="N1013" s="194"/>
      <c r="O1013" s="194"/>
      <c r="P1013" s="194"/>
      <c r="Q1013" s="194"/>
      <c r="R1013" s="194"/>
      <c r="S1013" s="194"/>
      <c r="T1013" s="194"/>
      <c r="U1013" s="194"/>
      <c r="V1013" s="194"/>
      <c r="W1013" s="194"/>
      <c r="X1013" s="194"/>
      <c r="Y1013" s="194"/>
      <c r="Z1013" s="194"/>
      <c r="AA1013" s="194"/>
      <c r="AB1013" s="194"/>
      <c r="AC1013" s="194"/>
      <c r="AD1013" s="194"/>
      <c r="AE1013" s="194"/>
      <c r="AF1013" s="194"/>
      <c r="AG1013" s="194"/>
      <c r="AH1013" s="194"/>
      <c r="AI1013" s="194"/>
      <c r="AJ1013" s="194"/>
      <c r="AK1013" s="194"/>
      <c r="AL1013" s="194"/>
      <c r="AM1013" s="194"/>
      <c r="AN1013" s="194"/>
      <c r="AO1013" s="194"/>
      <c r="AP1013" s="194"/>
      <c r="AQ1013" s="194"/>
      <c r="AR1013" s="194"/>
      <c r="AS1013" s="46"/>
    </row>
    <row r="1014" spans="2:45" s="192" customFormat="1">
      <c r="B1014" s="193"/>
      <c r="C1014" s="193"/>
      <c r="D1014" s="194"/>
      <c r="E1014" s="194"/>
      <c r="H1014" s="194"/>
      <c r="I1014" s="194"/>
      <c r="J1014" s="194"/>
      <c r="K1014" s="194"/>
      <c r="L1014" s="194"/>
      <c r="M1014" s="194"/>
      <c r="N1014" s="194"/>
      <c r="O1014" s="194"/>
      <c r="P1014" s="194"/>
      <c r="Q1014" s="194"/>
      <c r="R1014" s="194"/>
      <c r="S1014" s="194"/>
      <c r="T1014" s="194"/>
      <c r="U1014" s="194"/>
      <c r="V1014" s="194"/>
      <c r="W1014" s="194"/>
      <c r="X1014" s="194"/>
      <c r="Y1014" s="194"/>
      <c r="Z1014" s="194"/>
      <c r="AA1014" s="194"/>
      <c r="AB1014" s="194"/>
      <c r="AC1014" s="194"/>
      <c r="AD1014" s="194"/>
      <c r="AE1014" s="194"/>
      <c r="AF1014" s="194"/>
      <c r="AG1014" s="194"/>
      <c r="AH1014" s="194"/>
      <c r="AI1014" s="194"/>
      <c r="AJ1014" s="194"/>
      <c r="AK1014" s="194"/>
      <c r="AL1014" s="194"/>
      <c r="AM1014" s="194"/>
      <c r="AN1014" s="194"/>
      <c r="AO1014" s="194"/>
      <c r="AP1014" s="194"/>
      <c r="AQ1014" s="194"/>
      <c r="AR1014" s="194"/>
      <c r="AS1014" s="46"/>
    </row>
    <row r="1015" spans="2:45" s="192" customFormat="1">
      <c r="B1015" s="193"/>
      <c r="C1015" s="193"/>
      <c r="D1015" s="194"/>
      <c r="E1015" s="194"/>
      <c r="H1015" s="194"/>
      <c r="I1015" s="194"/>
      <c r="J1015" s="194"/>
      <c r="K1015" s="194"/>
      <c r="L1015" s="194"/>
      <c r="M1015" s="194"/>
      <c r="N1015" s="194"/>
      <c r="O1015" s="194"/>
      <c r="P1015" s="194"/>
      <c r="Q1015" s="194"/>
      <c r="R1015" s="194"/>
      <c r="S1015" s="194"/>
      <c r="T1015" s="194"/>
      <c r="U1015" s="194"/>
      <c r="V1015" s="194"/>
      <c r="W1015" s="194"/>
      <c r="X1015" s="194"/>
      <c r="Y1015" s="194"/>
      <c r="Z1015" s="194"/>
      <c r="AA1015" s="194"/>
      <c r="AB1015" s="194"/>
      <c r="AC1015" s="194"/>
      <c r="AD1015" s="194"/>
      <c r="AE1015" s="194"/>
      <c r="AF1015" s="194"/>
      <c r="AG1015" s="194"/>
      <c r="AH1015" s="194"/>
      <c r="AI1015" s="194"/>
      <c r="AJ1015" s="194"/>
      <c r="AK1015" s="194"/>
      <c r="AL1015" s="194"/>
      <c r="AM1015" s="194"/>
      <c r="AN1015" s="194"/>
      <c r="AO1015" s="194"/>
      <c r="AP1015" s="194"/>
      <c r="AQ1015" s="194"/>
      <c r="AR1015" s="194"/>
      <c r="AS1015" s="46"/>
    </row>
    <row r="1016" spans="2:45" s="192" customFormat="1">
      <c r="B1016" s="193"/>
      <c r="C1016" s="193"/>
      <c r="D1016" s="194"/>
      <c r="E1016" s="194"/>
      <c r="H1016" s="194"/>
      <c r="I1016" s="194"/>
      <c r="J1016" s="194"/>
      <c r="K1016" s="194"/>
      <c r="L1016" s="194"/>
      <c r="M1016" s="194"/>
      <c r="N1016" s="194"/>
      <c r="O1016" s="194"/>
      <c r="P1016" s="194"/>
      <c r="Q1016" s="194"/>
      <c r="R1016" s="194"/>
      <c r="S1016" s="194"/>
      <c r="T1016" s="194"/>
      <c r="U1016" s="194"/>
      <c r="V1016" s="194"/>
      <c r="W1016" s="194"/>
      <c r="X1016" s="194"/>
      <c r="Y1016" s="194"/>
      <c r="Z1016" s="194"/>
      <c r="AA1016" s="194"/>
      <c r="AB1016" s="194"/>
      <c r="AC1016" s="194"/>
      <c r="AD1016" s="194"/>
      <c r="AE1016" s="194"/>
      <c r="AF1016" s="194"/>
      <c r="AG1016" s="194"/>
      <c r="AH1016" s="194"/>
      <c r="AI1016" s="194"/>
      <c r="AJ1016" s="194"/>
      <c r="AK1016" s="194"/>
      <c r="AL1016" s="194"/>
      <c r="AM1016" s="194"/>
      <c r="AN1016" s="194"/>
      <c r="AO1016" s="194"/>
      <c r="AP1016" s="194"/>
      <c r="AQ1016" s="194"/>
      <c r="AR1016" s="194"/>
      <c r="AS1016" s="46"/>
    </row>
    <row r="1017" spans="2:45" s="192" customFormat="1">
      <c r="B1017" s="193"/>
      <c r="C1017" s="193"/>
      <c r="D1017" s="194"/>
      <c r="E1017" s="194"/>
      <c r="H1017" s="194"/>
      <c r="I1017" s="194"/>
      <c r="J1017" s="194"/>
      <c r="K1017" s="194"/>
      <c r="L1017" s="194"/>
      <c r="M1017" s="194"/>
      <c r="N1017" s="194"/>
      <c r="O1017" s="194"/>
      <c r="P1017" s="194"/>
      <c r="Q1017" s="194"/>
      <c r="R1017" s="194"/>
      <c r="S1017" s="194"/>
      <c r="T1017" s="194"/>
      <c r="U1017" s="194"/>
      <c r="V1017" s="194"/>
      <c r="W1017" s="194"/>
      <c r="X1017" s="194"/>
      <c r="Y1017" s="194"/>
      <c r="Z1017" s="194"/>
      <c r="AA1017" s="194"/>
      <c r="AB1017" s="194"/>
      <c r="AC1017" s="194"/>
      <c r="AD1017" s="194"/>
      <c r="AE1017" s="194"/>
      <c r="AF1017" s="194"/>
      <c r="AG1017" s="194"/>
      <c r="AH1017" s="194"/>
      <c r="AI1017" s="194"/>
      <c r="AJ1017" s="194"/>
      <c r="AK1017" s="194"/>
      <c r="AL1017" s="194"/>
      <c r="AM1017" s="194"/>
      <c r="AN1017" s="194"/>
      <c r="AO1017" s="194"/>
      <c r="AP1017" s="194"/>
      <c r="AQ1017" s="194"/>
      <c r="AR1017" s="194"/>
      <c r="AS1017" s="46"/>
    </row>
    <row r="1018" spans="2:45" s="192" customFormat="1">
      <c r="B1018" s="193"/>
      <c r="C1018" s="193"/>
      <c r="D1018" s="194"/>
      <c r="E1018" s="194"/>
      <c r="H1018" s="194"/>
      <c r="I1018" s="194"/>
      <c r="J1018" s="194"/>
      <c r="K1018" s="194"/>
      <c r="L1018" s="194"/>
      <c r="M1018" s="194"/>
      <c r="N1018" s="194"/>
      <c r="O1018" s="194"/>
      <c r="P1018" s="194"/>
      <c r="Q1018" s="194"/>
      <c r="R1018" s="194"/>
      <c r="S1018" s="194"/>
      <c r="T1018" s="194"/>
      <c r="U1018" s="194"/>
      <c r="V1018" s="194"/>
      <c r="W1018" s="194"/>
      <c r="X1018" s="194"/>
      <c r="Y1018" s="194"/>
      <c r="Z1018" s="194"/>
      <c r="AA1018" s="194"/>
      <c r="AB1018" s="194"/>
      <c r="AC1018" s="194"/>
      <c r="AD1018" s="194"/>
      <c r="AE1018" s="194"/>
      <c r="AF1018" s="194"/>
      <c r="AG1018" s="194"/>
      <c r="AH1018" s="194"/>
      <c r="AI1018" s="194"/>
      <c r="AJ1018" s="194"/>
      <c r="AK1018" s="194"/>
      <c r="AL1018" s="194"/>
      <c r="AM1018" s="194"/>
      <c r="AN1018" s="194"/>
      <c r="AO1018" s="194"/>
      <c r="AP1018" s="194"/>
      <c r="AQ1018" s="194"/>
      <c r="AR1018" s="194"/>
      <c r="AS1018" s="46"/>
    </row>
    <row r="1019" spans="2:45" s="192" customFormat="1">
      <c r="B1019" s="193"/>
      <c r="C1019" s="193"/>
      <c r="D1019" s="194"/>
      <c r="E1019" s="194"/>
      <c r="H1019" s="194"/>
      <c r="I1019" s="194"/>
      <c r="J1019" s="194"/>
      <c r="K1019" s="194"/>
      <c r="L1019" s="194"/>
      <c r="M1019" s="194"/>
      <c r="N1019" s="194"/>
      <c r="O1019" s="194"/>
      <c r="P1019" s="194"/>
      <c r="Q1019" s="194"/>
      <c r="R1019" s="194"/>
      <c r="S1019" s="194"/>
      <c r="T1019" s="194"/>
      <c r="U1019" s="194"/>
      <c r="V1019" s="194"/>
      <c r="W1019" s="194"/>
      <c r="X1019" s="194"/>
      <c r="Y1019" s="194"/>
      <c r="Z1019" s="194"/>
      <c r="AA1019" s="194"/>
      <c r="AB1019" s="194"/>
      <c r="AC1019" s="194"/>
      <c r="AD1019" s="194"/>
      <c r="AE1019" s="194"/>
      <c r="AF1019" s="194"/>
      <c r="AG1019" s="194"/>
      <c r="AH1019" s="194"/>
      <c r="AI1019" s="194"/>
      <c r="AJ1019" s="194"/>
      <c r="AK1019" s="194"/>
      <c r="AL1019" s="194"/>
      <c r="AM1019" s="194"/>
      <c r="AN1019" s="194"/>
      <c r="AO1019" s="194"/>
      <c r="AP1019" s="194"/>
      <c r="AQ1019" s="194"/>
      <c r="AR1019" s="194"/>
      <c r="AS1019" s="46"/>
    </row>
    <row r="1020" spans="2:45" s="192" customFormat="1">
      <c r="B1020" s="193"/>
      <c r="C1020" s="193"/>
      <c r="D1020" s="194"/>
      <c r="E1020" s="194"/>
      <c r="H1020" s="194"/>
      <c r="I1020" s="194"/>
      <c r="J1020" s="194"/>
      <c r="K1020" s="194"/>
      <c r="L1020" s="194"/>
      <c r="M1020" s="194"/>
      <c r="N1020" s="194"/>
      <c r="O1020" s="194"/>
      <c r="P1020" s="194"/>
      <c r="Q1020" s="194"/>
      <c r="R1020" s="194"/>
      <c r="S1020" s="194"/>
      <c r="T1020" s="194"/>
      <c r="U1020" s="194"/>
      <c r="V1020" s="194"/>
      <c r="W1020" s="194"/>
      <c r="X1020" s="194"/>
      <c r="Y1020" s="194"/>
      <c r="Z1020" s="194"/>
      <c r="AA1020" s="194"/>
      <c r="AB1020" s="194"/>
      <c r="AC1020" s="194"/>
      <c r="AD1020" s="194"/>
      <c r="AE1020" s="194"/>
      <c r="AF1020" s="194"/>
      <c r="AG1020" s="194"/>
      <c r="AH1020" s="194"/>
      <c r="AI1020" s="194"/>
      <c r="AJ1020" s="194"/>
      <c r="AK1020" s="194"/>
      <c r="AL1020" s="194"/>
      <c r="AM1020" s="194"/>
      <c r="AN1020" s="194"/>
      <c r="AO1020" s="194"/>
      <c r="AP1020" s="194"/>
      <c r="AQ1020" s="194"/>
      <c r="AR1020" s="194"/>
      <c r="AS1020" s="46"/>
    </row>
    <row r="1021" spans="2:45" s="192" customFormat="1">
      <c r="B1021" s="193"/>
      <c r="C1021" s="193"/>
      <c r="D1021" s="194"/>
      <c r="E1021" s="194"/>
      <c r="H1021" s="194"/>
      <c r="I1021" s="194"/>
      <c r="J1021" s="194"/>
      <c r="K1021" s="194"/>
      <c r="L1021" s="194"/>
      <c r="M1021" s="194"/>
      <c r="N1021" s="194"/>
      <c r="O1021" s="194"/>
      <c r="P1021" s="194"/>
      <c r="Q1021" s="194"/>
      <c r="R1021" s="194"/>
      <c r="S1021" s="194"/>
      <c r="T1021" s="194"/>
      <c r="U1021" s="194"/>
      <c r="V1021" s="194"/>
      <c r="W1021" s="194"/>
      <c r="X1021" s="194"/>
      <c r="Y1021" s="194"/>
      <c r="Z1021" s="194"/>
      <c r="AA1021" s="194"/>
      <c r="AB1021" s="194"/>
      <c r="AC1021" s="194"/>
      <c r="AD1021" s="194"/>
      <c r="AE1021" s="194"/>
      <c r="AF1021" s="194"/>
      <c r="AG1021" s="194"/>
      <c r="AH1021" s="194"/>
      <c r="AI1021" s="194"/>
      <c r="AJ1021" s="194"/>
      <c r="AK1021" s="194"/>
      <c r="AL1021" s="194"/>
      <c r="AM1021" s="194"/>
      <c r="AN1021" s="194"/>
      <c r="AO1021" s="194"/>
      <c r="AP1021" s="194"/>
      <c r="AQ1021" s="194"/>
      <c r="AR1021" s="194"/>
      <c r="AS1021" s="46"/>
    </row>
    <row r="1022" spans="2:45" s="192" customFormat="1">
      <c r="B1022" s="193"/>
      <c r="C1022" s="193"/>
      <c r="D1022" s="194"/>
      <c r="E1022" s="194"/>
      <c r="H1022" s="194"/>
      <c r="I1022" s="194"/>
      <c r="J1022" s="194"/>
      <c r="K1022" s="194"/>
      <c r="L1022" s="194"/>
      <c r="M1022" s="194"/>
      <c r="N1022" s="194"/>
      <c r="O1022" s="194"/>
      <c r="P1022" s="194"/>
      <c r="Q1022" s="194"/>
      <c r="R1022" s="194"/>
      <c r="S1022" s="194"/>
      <c r="T1022" s="194"/>
      <c r="U1022" s="194"/>
      <c r="V1022" s="194"/>
      <c r="W1022" s="194"/>
      <c r="X1022" s="194"/>
      <c r="Y1022" s="194"/>
      <c r="Z1022" s="194"/>
      <c r="AA1022" s="194"/>
      <c r="AB1022" s="194"/>
      <c r="AC1022" s="194"/>
      <c r="AD1022" s="194"/>
      <c r="AE1022" s="194"/>
      <c r="AF1022" s="194"/>
      <c r="AG1022" s="194"/>
      <c r="AH1022" s="194"/>
      <c r="AI1022" s="194"/>
      <c r="AJ1022" s="194"/>
      <c r="AK1022" s="194"/>
      <c r="AL1022" s="194"/>
      <c r="AM1022" s="194"/>
      <c r="AN1022" s="194"/>
      <c r="AO1022" s="194"/>
      <c r="AP1022" s="194"/>
      <c r="AQ1022" s="194"/>
      <c r="AR1022" s="194"/>
      <c r="AS1022" s="46"/>
    </row>
    <row r="1023" spans="2:45" s="192" customFormat="1">
      <c r="B1023" s="193"/>
      <c r="C1023" s="193"/>
      <c r="D1023" s="194"/>
      <c r="E1023" s="194"/>
      <c r="H1023" s="194"/>
      <c r="I1023" s="194"/>
      <c r="J1023" s="194"/>
      <c r="K1023" s="194"/>
      <c r="L1023" s="194"/>
      <c r="M1023" s="194"/>
      <c r="N1023" s="194"/>
      <c r="O1023" s="194"/>
      <c r="P1023" s="194"/>
      <c r="Q1023" s="194"/>
      <c r="R1023" s="194"/>
      <c r="S1023" s="194"/>
      <c r="T1023" s="194"/>
      <c r="U1023" s="194"/>
      <c r="V1023" s="194"/>
      <c r="W1023" s="194"/>
      <c r="X1023" s="194"/>
      <c r="Y1023" s="194"/>
      <c r="Z1023" s="194"/>
      <c r="AA1023" s="194"/>
      <c r="AB1023" s="194"/>
      <c r="AC1023" s="194"/>
      <c r="AD1023" s="194"/>
      <c r="AE1023" s="194"/>
      <c r="AF1023" s="194"/>
      <c r="AG1023" s="194"/>
      <c r="AH1023" s="194"/>
      <c r="AI1023" s="194"/>
      <c r="AJ1023" s="194"/>
      <c r="AK1023" s="194"/>
      <c r="AL1023" s="194"/>
      <c r="AM1023" s="194"/>
      <c r="AN1023" s="194"/>
      <c r="AO1023" s="194"/>
      <c r="AP1023" s="194"/>
      <c r="AQ1023" s="194"/>
      <c r="AR1023" s="194"/>
      <c r="AS1023" s="46"/>
    </row>
    <row r="1024" spans="2:45" s="192" customFormat="1">
      <c r="B1024" s="193"/>
      <c r="C1024" s="193"/>
      <c r="D1024" s="194"/>
      <c r="E1024" s="194"/>
      <c r="H1024" s="194"/>
      <c r="I1024" s="194"/>
      <c r="J1024" s="194"/>
      <c r="K1024" s="194"/>
      <c r="L1024" s="194"/>
      <c r="M1024" s="194"/>
      <c r="N1024" s="194"/>
      <c r="O1024" s="194"/>
      <c r="P1024" s="194"/>
      <c r="Q1024" s="194"/>
      <c r="R1024" s="194"/>
      <c r="S1024" s="194"/>
      <c r="T1024" s="194"/>
      <c r="U1024" s="194"/>
      <c r="V1024" s="194"/>
      <c r="W1024" s="194"/>
      <c r="X1024" s="194"/>
      <c r="Y1024" s="194"/>
      <c r="Z1024" s="194"/>
      <c r="AA1024" s="194"/>
      <c r="AB1024" s="194"/>
      <c r="AC1024" s="194"/>
      <c r="AD1024" s="194"/>
      <c r="AE1024" s="194"/>
      <c r="AF1024" s="194"/>
      <c r="AG1024" s="194"/>
      <c r="AH1024" s="194"/>
      <c r="AI1024" s="194"/>
      <c r="AJ1024" s="194"/>
      <c r="AK1024" s="194"/>
      <c r="AL1024" s="194"/>
      <c r="AM1024" s="194"/>
      <c r="AN1024" s="194"/>
      <c r="AO1024" s="194"/>
      <c r="AP1024" s="194"/>
      <c r="AQ1024" s="194"/>
      <c r="AR1024" s="194"/>
      <c r="AS1024" s="46"/>
    </row>
    <row r="1025" spans="2:45" s="192" customFormat="1">
      <c r="B1025" s="193"/>
      <c r="C1025" s="193"/>
      <c r="D1025" s="194"/>
      <c r="E1025" s="194"/>
      <c r="H1025" s="194"/>
      <c r="I1025" s="194"/>
      <c r="J1025" s="194"/>
      <c r="K1025" s="194"/>
      <c r="L1025" s="194"/>
      <c r="M1025" s="194"/>
      <c r="N1025" s="194"/>
      <c r="O1025" s="194"/>
      <c r="P1025" s="194"/>
      <c r="Q1025" s="194"/>
      <c r="R1025" s="194"/>
      <c r="S1025" s="194"/>
      <c r="T1025" s="194"/>
      <c r="U1025" s="194"/>
      <c r="V1025" s="194"/>
      <c r="W1025" s="194"/>
      <c r="X1025" s="194"/>
      <c r="Y1025" s="194"/>
      <c r="Z1025" s="194"/>
      <c r="AA1025" s="194"/>
      <c r="AB1025" s="194"/>
      <c r="AC1025" s="194"/>
      <c r="AD1025" s="194"/>
      <c r="AE1025" s="194"/>
      <c r="AF1025" s="194"/>
      <c r="AG1025" s="194"/>
      <c r="AH1025" s="194"/>
      <c r="AI1025" s="194"/>
      <c r="AJ1025" s="194"/>
      <c r="AK1025" s="194"/>
      <c r="AL1025" s="194"/>
      <c r="AM1025" s="194"/>
      <c r="AN1025" s="194"/>
      <c r="AO1025" s="194"/>
      <c r="AP1025" s="194"/>
      <c r="AQ1025" s="194"/>
      <c r="AR1025" s="194"/>
      <c r="AS1025" s="46"/>
    </row>
    <row r="1026" spans="2:45" s="192" customFormat="1">
      <c r="B1026" s="193"/>
      <c r="C1026" s="193"/>
      <c r="D1026" s="194"/>
      <c r="E1026" s="194"/>
      <c r="H1026" s="194"/>
      <c r="I1026" s="194"/>
      <c r="J1026" s="194"/>
      <c r="K1026" s="194"/>
      <c r="L1026" s="194"/>
      <c r="M1026" s="194"/>
      <c r="N1026" s="194"/>
      <c r="O1026" s="194"/>
      <c r="P1026" s="194"/>
      <c r="Q1026" s="194"/>
      <c r="R1026" s="194"/>
      <c r="S1026" s="194"/>
      <c r="T1026" s="194"/>
      <c r="U1026" s="194"/>
      <c r="V1026" s="194"/>
      <c r="W1026" s="194"/>
      <c r="X1026" s="194"/>
      <c r="Y1026" s="194"/>
      <c r="Z1026" s="194"/>
      <c r="AA1026" s="194"/>
      <c r="AB1026" s="194"/>
      <c r="AC1026" s="194"/>
      <c r="AD1026" s="194"/>
      <c r="AE1026" s="194"/>
      <c r="AF1026" s="194"/>
      <c r="AG1026" s="194"/>
      <c r="AH1026" s="194"/>
      <c r="AI1026" s="194"/>
      <c r="AJ1026" s="194"/>
      <c r="AK1026" s="194"/>
      <c r="AL1026" s="194"/>
      <c r="AM1026" s="194"/>
      <c r="AN1026" s="194"/>
      <c r="AO1026" s="194"/>
      <c r="AP1026" s="194"/>
      <c r="AQ1026" s="194"/>
      <c r="AR1026" s="194"/>
      <c r="AS1026" s="46"/>
    </row>
    <row r="1027" spans="2:45" s="192" customFormat="1">
      <c r="B1027" s="193"/>
      <c r="C1027" s="193"/>
      <c r="D1027" s="194"/>
      <c r="E1027" s="194"/>
      <c r="H1027" s="194"/>
      <c r="I1027" s="194"/>
      <c r="J1027" s="194"/>
      <c r="K1027" s="194"/>
      <c r="L1027" s="194"/>
      <c r="M1027" s="194"/>
      <c r="N1027" s="194"/>
      <c r="O1027" s="194"/>
      <c r="P1027" s="194"/>
      <c r="Q1027" s="194"/>
      <c r="R1027" s="194"/>
      <c r="S1027" s="194"/>
      <c r="T1027" s="194"/>
      <c r="U1027" s="194"/>
      <c r="V1027" s="194"/>
      <c r="W1027" s="194"/>
      <c r="X1027" s="194"/>
      <c r="Y1027" s="194"/>
      <c r="Z1027" s="194"/>
      <c r="AA1027" s="194"/>
      <c r="AB1027" s="194"/>
      <c r="AC1027" s="194"/>
      <c r="AD1027" s="194"/>
      <c r="AE1027" s="194"/>
      <c r="AF1027" s="194"/>
      <c r="AG1027" s="194"/>
      <c r="AH1027" s="194"/>
      <c r="AI1027" s="194"/>
      <c r="AJ1027" s="194"/>
      <c r="AK1027" s="194"/>
      <c r="AL1027" s="194"/>
      <c r="AM1027" s="194"/>
      <c r="AN1027" s="194"/>
      <c r="AO1027" s="194"/>
      <c r="AP1027" s="194"/>
      <c r="AQ1027" s="194"/>
      <c r="AR1027" s="194"/>
      <c r="AS1027" s="46"/>
    </row>
    <row r="1028" spans="2:45" s="192" customFormat="1">
      <c r="B1028" s="193"/>
      <c r="C1028" s="193"/>
      <c r="D1028" s="194"/>
      <c r="E1028" s="194"/>
      <c r="H1028" s="194"/>
      <c r="I1028" s="194"/>
      <c r="J1028" s="194"/>
      <c r="K1028" s="194"/>
      <c r="L1028" s="194"/>
      <c r="M1028" s="194"/>
      <c r="N1028" s="194"/>
      <c r="O1028" s="194"/>
      <c r="P1028" s="194"/>
      <c r="Q1028" s="194"/>
      <c r="R1028" s="194"/>
      <c r="S1028" s="194"/>
      <c r="T1028" s="194"/>
      <c r="U1028" s="194"/>
      <c r="V1028" s="194"/>
      <c r="W1028" s="194"/>
      <c r="X1028" s="194"/>
      <c r="Y1028" s="194"/>
      <c r="Z1028" s="194"/>
      <c r="AA1028" s="194"/>
      <c r="AB1028" s="194"/>
      <c r="AC1028" s="194"/>
      <c r="AD1028" s="194"/>
      <c r="AE1028" s="194"/>
      <c r="AF1028" s="194"/>
      <c r="AG1028" s="194"/>
      <c r="AH1028" s="194"/>
      <c r="AI1028" s="194"/>
      <c r="AJ1028" s="194"/>
      <c r="AK1028" s="194"/>
      <c r="AL1028" s="194"/>
      <c r="AM1028" s="194"/>
      <c r="AN1028" s="194"/>
      <c r="AO1028" s="194"/>
      <c r="AP1028" s="194"/>
      <c r="AQ1028" s="194"/>
      <c r="AR1028" s="194"/>
      <c r="AS1028" s="46"/>
    </row>
    <row r="1029" spans="2:45" s="192" customFormat="1">
      <c r="B1029" s="193"/>
      <c r="C1029" s="193"/>
      <c r="D1029" s="194"/>
      <c r="E1029" s="194"/>
      <c r="H1029" s="194"/>
      <c r="I1029" s="194"/>
      <c r="J1029" s="194"/>
      <c r="K1029" s="194"/>
      <c r="L1029" s="194"/>
      <c r="M1029" s="194"/>
      <c r="N1029" s="194"/>
      <c r="O1029" s="194"/>
      <c r="P1029" s="194"/>
      <c r="Q1029" s="194"/>
      <c r="R1029" s="194"/>
      <c r="S1029" s="194"/>
      <c r="T1029" s="194"/>
      <c r="U1029" s="194"/>
      <c r="V1029" s="194"/>
      <c r="W1029" s="194"/>
      <c r="X1029" s="194"/>
      <c r="Y1029" s="194"/>
      <c r="Z1029" s="194"/>
      <c r="AA1029" s="194"/>
      <c r="AB1029" s="194"/>
      <c r="AC1029" s="194"/>
      <c r="AD1029" s="194"/>
      <c r="AE1029" s="194"/>
      <c r="AF1029" s="194"/>
      <c r="AG1029" s="194"/>
      <c r="AH1029" s="194"/>
      <c r="AI1029" s="194"/>
      <c r="AJ1029" s="194"/>
      <c r="AK1029" s="194"/>
      <c r="AL1029" s="194"/>
      <c r="AM1029" s="194"/>
      <c r="AN1029" s="194"/>
      <c r="AO1029" s="194"/>
      <c r="AP1029" s="194"/>
      <c r="AQ1029" s="194"/>
      <c r="AR1029" s="194"/>
      <c r="AS1029" s="46"/>
    </row>
    <row r="1030" spans="2:45" s="192" customFormat="1">
      <c r="B1030" s="193"/>
      <c r="C1030" s="193"/>
      <c r="D1030" s="194"/>
      <c r="E1030" s="194"/>
      <c r="H1030" s="194"/>
      <c r="I1030" s="194"/>
      <c r="J1030" s="194"/>
      <c r="K1030" s="194"/>
      <c r="L1030" s="194"/>
      <c r="M1030" s="194"/>
      <c r="N1030" s="194"/>
      <c r="O1030" s="194"/>
      <c r="P1030" s="194"/>
      <c r="Q1030" s="194"/>
      <c r="R1030" s="194"/>
      <c r="S1030" s="194"/>
      <c r="T1030" s="194"/>
      <c r="U1030" s="194"/>
      <c r="V1030" s="194"/>
      <c r="W1030" s="194"/>
      <c r="X1030" s="194"/>
      <c r="Y1030" s="194"/>
      <c r="Z1030" s="194"/>
      <c r="AA1030" s="194"/>
      <c r="AB1030" s="194"/>
      <c r="AC1030" s="194"/>
      <c r="AD1030" s="194"/>
      <c r="AE1030" s="194"/>
      <c r="AF1030" s="194"/>
      <c r="AG1030" s="194"/>
      <c r="AH1030" s="194"/>
      <c r="AI1030" s="194"/>
      <c r="AJ1030" s="194"/>
      <c r="AK1030" s="194"/>
      <c r="AL1030" s="194"/>
      <c r="AM1030" s="194"/>
      <c r="AN1030" s="194"/>
      <c r="AO1030" s="194"/>
      <c r="AP1030" s="194"/>
      <c r="AQ1030" s="194"/>
      <c r="AR1030" s="194"/>
      <c r="AS1030" s="46"/>
    </row>
    <row r="1031" spans="2:45" s="192" customFormat="1">
      <c r="B1031" s="193"/>
      <c r="C1031" s="193"/>
      <c r="D1031" s="194"/>
      <c r="E1031" s="194"/>
      <c r="H1031" s="194"/>
      <c r="I1031" s="194"/>
      <c r="J1031" s="194"/>
      <c r="K1031" s="194"/>
      <c r="L1031" s="194"/>
      <c r="M1031" s="194"/>
      <c r="N1031" s="194"/>
      <c r="O1031" s="194"/>
      <c r="P1031" s="194"/>
      <c r="Q1031" s="194"/>
      <c r="R1031" s="194"/>
      <c r="S1031" s="194"/>
      <c r="T1031" s="194"/>
      <c r="U1031" s="194"/>
      <c r="V1031" s="194"/>
      <c r="W1031" s="194"/>
      <c r="X1031" s="194"/>
      <c r="Y1031" s="194"/>
      <c r="Z1031" s="194"/>
      <c r="AA1031" s="194"/>
      <c r="AB1031" s="194"/>
      <c r="AC1031" s="194"/>
      <c r="AD1031" s="194"/>
      <c r="AE1031" s="194"/>
      <c r="AF1031" s="194"/>
      <c r="AG1031" s="194"/>
      <c r="AH1031" s="194"/>
      <c r="AI1031" s="194"/>
      <c r="AJ1031" s="194"/>
      <c r="AK1031" s="194"/>
      <c r="AL1031" s="194"/>
      <c r="AM1031" s="194"/>
      <c r="AN1031" s="194"/>
      <c r="AO1031" s="194"/>
      <c r="AP1031" s="194"/>
      <c r="AQ1031" s="194"/>
      <c r="AR1031" s="194"/>
      <c r="AS1031" s="46"/>
    </row>
    <row r="1032" spans="2:45" s="192" customFormat="1">
      <c r="B1032" s="193"/>
      <c r="C1032" s="193"/>
      <c r="D1032" s="194"/>
      <c r="E1032" s="194"/>
      <c r="H1032" s="194"/>
      <c r="I1032" s="194"/>
      <c r="J1032" s="194"/>
      <c r="K1032" s="194"/>
      <c r="L1032" s="194"/>
      <c r="M1032" s="194"/>
      <c r="N1032" s="194"/>
      <c r="O1032" s="194"/>
      <c r="P1032" s="194"/>
      <c r="Q1032" s="194"/>
      <c r="R1032" s="194"/>
      <c r="S1032" s="194"/>
      <c r="T1032" s="194"/>
      <c r="U1032" s="194"/>
      <c r="V1032" s="194"/>
      <c r="W1032" s="194"/>
      <c r="X1032" s="194"/>
      <c r="Y1032" s="194"/>
      <c r="Z1032" s="194"/>
      <c r="AA1032" s="194"/>
      <c r="AB1032" s="194"/>
      <c r="AC1032" s="194"/>
      <c r="AD1032" s="194"/>
      <c r="AE1032" s="194"/>
      <c r="AF1032" s="194"/>
      <c r="AG1032" s="194"/>
      <c r="AH1032" s="194"/>
      <c r="AI1032" s="194"/>
      <c r="AJ1032" s="194"/>
      <c r="AK1032" s="194"/>
      <c r="AL1032" s="194"/>
      <c r="AM1032" s="194"/>
      <c r="AN1032" s="194"/>
      <c r="AO1032" s="194"/>
      <c r="AP1032" s="194"/>
      <c r="AQ1032" s="194"/>
      <c r="AR1032" s="194"/>
      <c r="AS1032" s="46"/>
    </row>
    <row r="1033" spans="2:45" s="192" customFormat="1">
      <c r="B1033" s="193"/>
      <c r="C1033" s="193"/>
      <c r="D1033" s="194"/>
      <c r="E1033" s="194"/>
      <c r="H1033" s="194"/>
      <c r="I1033" s="194"/>
      <c r="J1033" s="194"/>
      <c r="K1033" s="194"/>
      <c r="L1033" s="194"/>
      <c r="M1033" s="194"/>
      <c r="N1033" s="194"/>
      <c r="O1033" s="194"/>
      <c r="P1033" s="194"/>
      <c r="Q1033" s="194"/>
      <c r="R1033" s="194"/>
      <c r="S1033" s="194"/>
      <c r="T1033" s="194"/>
      <c r="U1033" s="194"/>
      <c r="V1033" s="194"/>
      <c r="W1033" s="194"/>
      <c r="X1033" s="194"/>
      <c r="Y1033" s="194"/>
      <c r="Z1033" s="194"/>
      <c r="AA1033" s="194"/>
      <c r="AB1033" s="194"/>
      <c r="AC1033" s="194"/>
      <c r="AD1033" s="194"/>
      <c r="AE1033" s="194"/>
      <c r="AF1033" s="194"/>
      <c r="AG1033" s="194"/>
      <c r="AH1033" s="194"/>
      <c r="AI1033" s="194"/>
      <c r="AJ1033" s="194"/>
      <c r="AK1033" s="194"/>
      <c r="AL1033" s="194"/>
      <c r="AM1033" s="194"/>
      <c r="AN1033" s="194"/>
      <c r="AO1033" s="194"/>
      <c r="AP1033" s="194"/>
      <c r="AQ1033" s="194"/>
      <c r="AR1033" s="194"/>
      <c r="AS1033" s="46"/>
    </row>
    <row r="1034" spans="2:45" s="192" customFormat="1">
      <c r="B1034" s="193"/>
      <c r="C1034" s="193"/>
      <c r="D1034" s="194"/>
      <c r="E1034" s="194"/>
      <c r="H1034" s="194"/>
      <c r="I1034" s="194"/>
      <c r="J1034" s="194"/>
      <c r="K1034" s="194"/>
      <c r="L1034" s="194"/>
      <c r="M1034" s="194"/>
      <c r="N1034" s="194"/>
      <c r="O1034" s="194"/>
      <c r="P1034" s="194"/>
      <c r="Q1034" s="194"/>
      <c r="R1034" s="194"/>
      <c r="S1034" s="194"/>
      <c r="T1034" s="194"/>
      <c r="U1034" s="194"/>
      <c r="V1034" s="194"/>
      <c r="W1034" s="194"/>
      <c r="X1034" s="194"/>
      <c r="Y1034" s="194"/>
      <c r="Z1034" s="194"/>
      <c r="AA1034" s="194"/>
      <c r="AB1034" s="194"/>
      <c r="AC1034" s="194"/>
      <c r="AD1034" s="194"/>
      <c r="AE1034" s="194"/>
      <c r="AF1034" s="194"/>
      <c r="AG1034" s="194"/>
      <c r="AH1034" s="194"/>
      <c r="AI1034" s="194"/>
      <c r="AJ1034" s="194"/>
      <c r="AK1034" s="194"/>
      <c r="AL1034" s="194"/>
      <c r="AM1034" s="194"/>
      <c r="AN1034" s="194"/>
      <c r="AO1034" s="194"/>
      <c r="AP1034" s="194"/>
      <c r="AQ1034" s="194"/>
      <c r="AR1034" s="194"/>
      <c r="AS1034" s="46"/>
    </row>
    <row r="1035" spans="2:45" s="192" customFormat="1">
      <c r="B1035" s="193"/>
      <c r="C1035" s="193"/>
      <c r="D1035" s="194"/>
      <c r="E1035" s="194"/>
      <c r="H1035" s="194"/>
      <c r="I1035" s="194"/>
      <c r="J1035" s="194"/>
      <c r="K1035" s="194"/>
      <c r="L1035" s="194"/>
      <c r="M1035" s="194"/>
      <c r="N1035" s="194"/>
      <c r="O1035" s="194"/>
      <c r="P1035" s="194"/>
      <c r="Q1035" s="194"/>
      <c r="R1035" s="194"/>
      <c r="S1035" s="194"/>
      <c r="T1035" s="194"/>
      <c r="U1035" s="194"/>
      <c r="V1035" s="194"/>
      <c r="W1035" s="194"/>
      <c r="X1035" s="194"/>
      <c r="Y1035" s="194"/>
      <c r="Z1035" s="194"/>
      <c r="AA1035" s="194"/>
      <c r="AB1035" s="194"/>
      <c r="AC1035" s="194"/>
      <c r="AD1035" s="194"/>
      <c r="AE1035" s="194"/>
      <c r="AF1035" s="194"/>
      <c r="AG1035" s="194"/>
      <c r="AH1035" s="194"/>
      <c r="AI1035" s="194"/>
      <c r="AJ1035" s="194"/>
      <c r="AK1035" s="194"/>
      <c r="AL1035" s="194"/>
      <c r="AM1035" s="194"/>
      <c r="AN1035" s="194"/>
      <c r="AO1035" s="194"/>
      <c r="AP1035" s="194"/>
      <c r="AQ1035" s="194"/>
      <c r="AR1035" s="194"/>
      <c r="AS1035" s="46"/>
    </row>
    <row r="1036" spans="2:45" s="192" customFormat="1">
      <c r="B1036" s="193"/>
      <c r="C1036" s="193"/>
      <c r="D1036" s="194"/>
      <c r="E1036" s="194"/>
      <c r="H1036" s="194"/>
      <c r="I1036" s="194"/>
      <c r="J1036" s="194"/>
      <c r="K1036" s="194"/>
      <c r="L1036" s="194"/>
      <c r="M1036" s="194"/>
      <c r="N1036" s="194"/>
      <c r="O1036" s="194"/>
      <c r="P1036" s="194"/>
      <c r="Q1036" s="194"/>
      <c r="R1036" s="194"/>
      <c r="S1036" s="194"/>
      <c r="T1036" s="194"/>
      <c r="U1036" s="194"/>
      <c r="V1036" s="194"/>
      <c r="W1036" s="194"/>
      <c r="X1036" s="194"/>
      <c r="Y1036" s="194"/>
      <c r="Z1036" s="194"/>
      <c r="AA1036" s="194"/>
      <c r="AB1036" s="194"/>
      <c r="AC1036" s="194"/>
      <c r="AD1036" s="194"/>
      <c r="AE1036" s="194"/>
      <c r="AF1036" s="194"/>
      <c r="AG1036" s="194"/>
      <c r="AH1036" s="194"/>
      <c r="AI1036" s="194"/>
      <c r="AJ1036" s="194"/>
      <c r="AK1036" s="194"/>
      <c r="AL1036" s="194"/>
      <c r="AM1036" s="194"/>
      <c r="AN1036" s="194"/>
      <c r="AO1036" s="194"/>
      <c r="AP1036" s="194"/>
      <c r="AQ1036" s="194"/>
      <c r="AR1036" s="194"/>
      <c r="AS1036" s="46"/>
    </row>
    <row r="1037" spans="2:45" s="192" customFormat="1">
      <c r="B1037" s="193"/>
      <c r="C1037" s="193"/>
      <c r="D1037" s="194"/>
      <c r="E1037" s="194"/>
      <c r="H1037" s="194"/>
      <c r="I1037" s="194"/>
      <c r="J1037" s="194"/>
      <c r="K1037" s="194"/>
      <c r="L1037" s="194"/>
      <c r="M1037" s="194"/>
      <c r="N1037" s="194"/>
      <c r="O1037" s="194"/>
      <c r="P1037" s="194"/>
      <c r="Q1037" s="194"/>
      <c r="R1037" s="194"/>
      <c r="S1037" s="194"/>
      <c r="T1037" s="194"/>
      <c r="U1037" s="194"/>
      <c r="V1037" s="194"/>
      <c r="W1037" s="194"/>
      <c r="X1037" s="194"/>
      <c r="Y1037" s="194"/>
      <c r="Z1037" s="194"/>
      <c r="AA1037" s="194"/>
      <c r="AB1037" s="194"/>
      <c r="AC1037" s="194"/>
      <c r="AD1037" s="194"/>
      <c r="AE1037" s="194"/>
      <c r="AF1037" s="194"/>
      <c r="AG1037" s="194"/>
      <c r="AH1037" s="194"/>
      <c r="AI1037" s="194"/>
      <c r="AJ1037" s="194"/>
      <c r="AK1037" s="194"/>
      <c r="AL1037" s="194"/>
      <c r="AM1037" s="194"/>
      <c r="AN1037" s="194"/>
      <c r="AO1037" s="194"/>
      <c r="AP1037" s="194"/>
      <c r="AQ1037" s="194"/>
      <c r="AR1037" s="194"/>
      <c r="AS1037" s="46"/>
    </row>
    <row r="1038" spans="2:45" s="192" customFormat="1">
      <c r="B1038" s="193"/>
      <c r="C1038" s="193"/>
      <c r="D1038" s="194"/>
      <c r="E1038" s="194"/>
      <c r="H1038" s="194"/>
      <c r="I1038" s="194"/>
      <c r="J1038" s="194"/>
      <c r="K1038" s="194"/>
      <c r="L1038" s="194"/>
      <c r="M1038" s="194"/>
      <c r="N1038" s="194"/>
      <c r="O1038" s="194"/>
      <c r="P1038" s="194"/>
      <c r="Q1038" s="194"/>
      <c r="R1038" s="194"/>
      <c r="S1038" s="194"/>
      <c r="T1038" s="194"/>
      <c r="U1038" s="194"/>
      <c r="V1038" s="194"/>
      <c r="W1038" s="194"/>
      <c r="X1038" s="194"/>
      <c r="Y1038" s="194"/>
      <c r="Z1038" s="194"/>
      <c r="AA1038" s="194"/>
      <c r="AB1038" s="194"/>
      <c r="AC1038" s="194"/>
      <c r="AD1038" s="194"/>
      <c r="AE1038" s="194"/>
      <c r="AF1038" s="194"/>
      <c r="AG1038" s="194"/>
      <c r="AH1038" s="194"/>
      <c r="AI1038" s="194"/>
      <c r="AJ1038" s="194"/>
      <c r="AK1038" s="194"/>
      <c r="AL1038" s="194"/>
      <c r="AM1038" s="194"/>
      <c r="AN1038" s="194"/>
      <c r="AO1038" s="194"/>
      <c r="AP1038" s="194"/>
      <c r="AQ1038" s="194"/>
      <c r="AR1038" s="194"/>
      <c r="AS1038" s="46"/>
    </row>
    <row r="1039" spans="2:45" s="192" customFormat="1">
      <c r="B1039" s="193"/>
      <c r="C1039" s="193"/>
      <c r="D1039" s="194"/>
      <c r="E1039" s="194"/>
      <c r="H1039" s="194"/>
      <c r="I1039" s="194"/>
      <c r="J1039" s="194"/>
      <c r="K1039" s="194"/>
      <c r="L1039" s="194"/>
      <c r="M1039" s="194"/>
      <c r="N1039" s="194"/>
      <c r="O1039" s="194"/>
      <c r="P1039" s="194"/>
      <c r="Q1039" s="194"/>
      <c r="R1039" s="194"/>
      <c r="S1039" s="194"/>
      <c r="T1039" s="194"/>
      <c r="U1039" s="194"/>
      <c r="V1039" s="194"/>
      <c r="W1039" s="194"/>
      <c r="X1039" s="194"/>
      <c r="Y1039" s="194"/>
      <c r="Z1039" s="194"/>
      <c r="AA1039" s="194"/>
      <c r="AB1039" s="194"/>
      <c r="AC1039" s="194"/>
      <c r="AD1039" s="194"/>
      <c r="AE1039" s="194"/>
      <c r="AF1039" s="194"/>
      <c r="AG1039" s="194"/>
      <c r="AH1039" s="194"/>
      <c r="AI1039" s="194"/>
      <c r="AJ1039" s="194"/>
      <c r="AK1039" s="194"/>
      <c r="AL1039" s="194"/>
      <c r="AM1039" s="194"/>
      <c r="AN1039" s="194"/>
      <c r="AO1039" s="194"/>
      <c r="AP1039" s="194"/>
      <c r="AQ1039" s="194"/>
      <c r="AR1039" s="194"/>
      <c r="AS1039" s="46"/>
    </row>
    <row r="1040" spans="2:45" s="192" customFormat="1">
      <c r="B1040" s="193"/>
      <c r="C1040" s="193"/>
      <c r="D1040" s="194"/>
      <c r="E1040" s="194"/>
      <c r="H1040" s="194"/>
      <c r="I1040" s="194"/>
      <c r="J1040" s="194"/>
      <c r="K1040" s="194"/>
      <c r="L1040" s="194"/>
      <c r="M1040" s="194"/>
      <c r="N1040" s="194"/>
      <c r="O1040" s="194"/>
      <c r="P1040" s="194"/>
      <c r="Q1040" s="194"/>
      <c r="R1040" s="194"/>
      <c r="S1040" s="194"/>
      <c r="T1040" s="194"/>
      <c r="U1040" s="194"/>
      <c r="V1040" s="194"/>
      <c r="W1040" s="194"/>
      <c r="X1040" s="194"/>
      <c r="Y1040" s="194"/>
      <c r="Z1040" s="194"/>
      <c r="AA1040" s="194"/>
      <c r="AB1040" s="194"/>
      <c r="AC1040" s="194"/>
      <c r="AD1040" s="194"/>
      <c r="AE1040" s="194"/>
      <c r="AF1040" s="194"/>
      <c r="AG1040" s="194"/>
      <c r="AH1040" s="194"/>
      <c r="AI1040" s="194"/>
      <c r="AJ1040" s="194"/>
      <c r="AK1040" s="194"/>
      <c r="AL1040" s="194"/>
      <c r="AM1040" s="194"/>
      <c r="AN1040" s="194"/>
      <c r="AO1040" s="194"/>
      <c r="AP1040" s="194"/>
      <c r="AQ1040" s="194"/>
      <c r="AR1040" s="194"/>
      <c r="AS1040" s="46"/>
    </row>
    <row r="1041" spans="2:45" s="192" customFormat="1">
      <c r="B1041" s="193"/>
      <c r="C1041" s="193"/>
      <c r="D1041" s="194"/>
      <c r="E1041" s="194"/>
      <c r="H1041" s="194"/>
      <c r="I1041" s="194"/>
      <c r="J1041" s="194"/>
      <c r="K1041" s="194"/>
      <c r="L1041" s="194"/>
      <c r="M1041" s="194"/>
      <c r="N1041" s="194"/>
      <c r="O1041" s="194"/>
      <c r="P1041" s="194"/>
      <c r="Q1041" s="194"/>
      <c r="R1041" s="194"/>
      <c r="S1041" s="194"/>
      <c r="T1041" s="194"/>
      <c r="U1041" s="194"/>
      <c r="V1041" s="194"/>
      <c r="W1041" s="194"/>
      <c r="X1041" s="194"/>
      <c r="Y1041" s="194"/>
      <c r="Z1041" s="194"/>
      <c r="AA1041" s="194"/>
      <c r="AB1041" s="194"/>
      <c r="AC1041" s="194"/>
      <c r="AD1041" s="194"/>
      <c r="AE1041" s="194"/>
      <c r="AF1041" s="194"/>
      <c r="AG1041" s="194"/>
      <c r="AH1041" s="194"/>
      <c r="AI1041" s="194"/>
      <c r="AJ1041" s="194"/>
      <c r="AK1041" s="194"/>
      <c r="AL1041" s="194"/>
      <c r="AM1041" s="194"/>
      <c r="AN1041" s="194"/>
      <c r="AO1041" s="194"/>
      <c r="AP1041" s="194"/>
      <c r="AQ1041" s="194"/>
      <c r="AR1041" s="194"/>
      <c r="AS1041" s="46"/>
    </row>
    <row r="1042" spans="2:45" s="192" customFormat="1">
      <c r="B1042" s="193"/>
      <c r="C1042" s="193"/>
      <c r="D1042" s="194"/>
      <c r="E1042" s="194"/>
      <c r="H1042" s="194"/>
      <c r="I1042" s="194"/>
      <c r="J1042" s="194"/>
      <c r="K1042" s="194"/>
      <c r="L1042" s="194"/>
      <c r="M1042" s="194"/>
      <c r="N1042" s="194"/>
      <c r="O1042" s="194"/>
      <c r="P1042" s="194"/>
      <c r="Q1042" s="194"/>
      <c r="R1042" s="194"/>
      <c r="S1042" s="194"/>
      <c r="T1042" s="194"/>
      <c r="U1042" s="194"/>
      <c r="V1042" s="194"/>
      <c r="W1042" s="194"/>
      <c r="X1042" s="194"/>
      <c r="Y1042" s="194"/>
      <c r="Z1042" s="194"/>
      <c r="AA1042" s="194"/>
      <c r="AB1042" s="194"/>
      <c r="AC1042" s="194"/>
      <c r="AD1042" s="194"/>
      <c r="AE1042" s="194"/>
      <c r="AF1042" s="194"/>
      <c r="AG1042" s="194"/>
      <c r="AH1042" s="194"/>
      <c r="AI1042" s="194"/>
      <c r="AJ1042" s="194"/>
      <c r="AK1042" s="194"/>
      <c r="AL1042" s="194"/>
      <c r="AM1042" s="194"/>
      <c r="AN1042" s="194"/>
      <c r="AO1042" s="194"/>
      <c r="AP1042" s="194"/>
      <c r="AQ1042" s="194"/>
      <c r="AR1042" s="194"/>
      <c r="AS1042" s="46"/>
    </row>
    <row r="1043" spans="2:45" s="192" customFormat="1">
      <c r="B1043" s="193"/>
      <c r="C1043" s="193"/>
      <c r="D1043" s="194"/>
      <c r="E1043" s="194"/>
      <c r="H1043" s="194"/>
      <c r="I1043" s="194"/>
      <c r="J1043" s="194"/>
      <c r="K1043" s="194"/>
      <c r="L1043" s="194"/>
      <c r="M1043" s="194"/>
      <c r="N1043" s="194"/>
      <c r="O1043" s="194"/>
      <c r="P1043" s="194"/>
      <c r="Q1043" s="194"/>
      <c r="R1043" s="194"/>
      <c r="S1043" s="194"/>
      <c r="T1043" s="194"/>
      <c r="U1043" s="194"/>
      <c r="V1043" s="194"/>
      <c r="W1043" s="194"/>
      <c r="X1043" s="194"/>
      <c r="Y1043" s="194"/>
      <c r="Z1043" s="194"/>
      <c r="AA1043" s="194"/>
      <c r="AB1043" s="194"/>
      <c r="AC1043" s="194"/>
      <c r="AD1043" s="194"/>
      <c r="AE1043" s="194"/>
      <c r="AF1043" s="194"/>
      <c r="AG1043" s="194"/>
      <c r="AH1043" s="194"/>
      <c r="AI1043" s="194"/>
      <c r="AJ1043" s="194"/>
      <c r="AK1043" s="194"/>
      <c r="AL1043" s="194"/>
      <c r="AM1043" s="194"/>
      <c r="AN1043" s="194"/>
      <c r="AO1043" s="194"/>
      <c r="AP1043" s="194"/>
      <c r="AQ1043" s="194"/>
      <c r="AR1043" s="194"/>
      <c r="AS1043" s="46"/>
    </row>
    <row r="1044" spans="2:45" s="192" customFormat="1">
      <c r="B1044" s="193"/>
      <c r="C1044" s="193"/>
      <c r="D1044" s="194"/>
      <c r="E1044" s="194"/>
      <c r="H1044" s="194"/>
      <c r="I1044" s="194"/>
      <c r="J1044" s="194"/>
      <c r="K1044" s="194"/>
      <c r="L1044" s="194"/>
      <c r="M1044" s="194"/>
      <c r="N1044" s="194"/>
      <c r="O1044" s="194"/>
      <c r="P1044" s="194"/>
      <c r="Q1044" s="194"/>
      <c r="R1044" s="194"/>
      <c r="S1044" s="194"/>
      <c r="T1044" s="194"/>
      <c r="U1044" s="194"/>
      <c r="V1044" s="194"/>
      <c r="W1044" s="194"/>
      <c r="X1044" s="194"/>
      <c r="Y1044" s="194"/>
      <c r="Z1044" s="194"/>
      <c r="AA1044" s="194"/>
      <c r="AB1044" s="194"/>
      <c r="AC1044" s="194"/>
      <c r="AD1044" s="194"/>
      <c r="AE1044" s="194"/>
      <c r="AF1044" s="194"/>
      <c r="AG1044" s="194"/>
      <c r="AH1044" s="194"/>
      <c r="AI1044" s="194"/>
      <c r="AJ1044" s="194"/>
      <c r="AK1044" s="194"/>
      <c r="AL1044" s="194"/>
      <c r="AM1044" s="194"/>
      <c r="AN1044" s="194"/>
      <c r="AO1044" s="194"/>
      <c r="AP1044" s="194"/>
      <c r="AQ1044" s="194"/>
      <c r="AR1044" s="194"/>
      <c r="AS1044" s="46"/>
    </row>
    <row r="1045" spans="2:45" s="192" customFormat="1">
      <c r="B1045" s="193"/>
      <c r="C1045" s="193"/>
      <c r="D1045" s="194"/>
      <c r="E1045" s="194"/>
      <c r="H1045" s="194"/>
      <c r="I1045" s="194"/>
      <c r="J1045" s="194"/>
      <c r="K1045" s="194"/>
      <c r="L1045" s="194"/>
      <c r="M1045" s="194"/>
      <c r="N1045" s="194"/>
      <c r="O1045" s="194"/>
      <c r="P1045" s="194"/>
      <c r="Q1045" s="194"/>
      <c r="R1045" s="194"/>
      <c r="S1045" s="194"/>
      <c r="T1045" s="194"/>
      <c r="U1045" s="194"/>
      <c r="V1045" s="194"/>
      <c r="W1045" s="194"/>
      <c r="X1045" s="194"/>
      <c r="Y1045" s="194"/>
      <c r="Z1045" s="194"/>
      <c r="AA1045" s="194"/>
      <c r="AB1045" s="194"/>
      <c r="AC1045" s="194"/>
      <c r="AD1045" s="194"/>
      <c r="AE1045" s="194"/>
      <c r="AF1045" s="194"/>
      <c r="AG1045" s="194"/>
      <c r="AH1045" s="194"/>
      <c r="AI1045" s="194"/>
      <c r="AJ1045" s="194"/>
      <c r="AK1045" s="194"/>
      <c r="AL1045" s="194"/>
      <c r="AM1045" s="194"/>
      <c r="AN1045" s="194"/>
      <c r="AO1045" s="194"/>
      <c r="AP1045" s="194"/>
      <c r="AQ1045" s="194"/>
      <c r="AR1045" s="194"/>
      <c r="AS1045" s="46"/>
    </row>
    <row r="1046" spans="2:45" s="192" customFormat="1">
      <c r="B1046" s="193"/>
      <c r="C1046" s="193"/>
      <c r="D1046" s="194"/>
      <c r="E1046" s="194"/>
      <c r="H1046" s="194"/>
      <c r="I1046" s="194"/>
      <c r="J1046" s="194"/>
      <c r="K1046" s="194"/>
      <c r="L1046" s="194"/>
      <c r="M1046" s="194"/>
      <c r="N1046" s="194"/>
      <c r="O1046" s="194"/>
      <c r="P1046" s="194"/>
      <c r="Q1046" s="194"/>
      <c r="R1046" s="194"/>
      <c r="S1046" s="194"/>
      <c r="T1046" s="194"/>
      <c r="U1046" s="194"/>
      <c r="V1046" s="194"/>
      <c r="W1046" s="194"/>
      <c r="X1046" s="194"/>
      <c r="Y1046" s="194"/>
      <c r="Z1046" s="194"/>
      <c r="AA1046" s="194"/>
      <c r="AB1046" s="194"/>
      <c r="AC1046" s="194"/>
      <c r="AD1046" s="194"/>
      <c r="AE1046" s="194"/>
      <c r="AF1046" s="194"/>
      <c r="AG1046" s="194"/>
      <c r="AH1046" s="194"/>
      <c r="AI1046" s="194"/>
      <c r="AJ1046" s="194"/>
      <c r="AK1046" s="194"/>
      <c r="AL1046" s="194"/>
      <c r="AM1046" s="194"/>
      <c r="AN1046" s="194"/>
      <c r="AO1046" s="194"/>
      <c r="AP1046" s="194"/>
      <c r="AQ1046" s="194"/>
      <c r="AR1046" s="194"/>
      <c r="AS1046" s="46"/>
    </row>
    <row r="1047" spans="2:45" s="192" customFormat="1">
      <c r="B1047" s="193"/>
      <c r="C1047" s="193"/>
      <c r="D1047" s="194"/>
      <c r="E1047" s="194"/>
      <c r="H1047" s="194"/>
      <c r="I1047" s="194"/>
      <c r="J1047" s="194"/>
      <c r="K1047" s="194"/>
      <c r="L1047" s="194"/>
      <c r="M1047" s="194"/>
      <c r="N1047" s="194"/>
      <c r="O1047" s="194"/>
      <c r="P1047" s="194"/>
      <c r="Q1047" s="194"/>
      <c r="R1047" s="194"/>
      <c r="S1047" s="194"/>
      <c r="T1047" s="194"/>
      <c r="U1047" s="194"/>
      <c r="V1047" s="194"/>
      <c r="W1047" s="194"/>
      <c r="X1047" s="194"/>
      <c r="Y1047" s="194"/>
      <c r="Z1047" s="194"/>
      <c r="AA1047" s="194"/>
      <c r="AB1047" s="194"/>
      <c r="AC1047" s="194"/>
      <c r="AD1047" s="194"/>
      <c r="AE1047" s="194"/>
      <c r="AF1047" s="194"/>
      <c r="AG1047" s="194"/>
      <c r="AH1047" s="194"/>
      <c r="AI1047" s="194"/>
      <c r="AJ1047" s="194"/>
      <c r="AK1047" s="194"/>
      <c r="AL1047" s="194"/>
      <c r="AM1047" s="194"/>
      <c r="AN1047" s="194"/>
      <c r="AO1047" s="194"/>
      <c r="AP1047" s="194"/>
      <c r="AQ1047" s="194"/>
      <c r="AR1047" s="194"/>
      <c r="AS1047" s="46"/>
    </row>
    <row r="1048" spans="2:45" s="192" customFormat="1">
      <c r="B1048" s="193"/>
      <c r="C1048" s="193"/>
      <c r="D1048" s="194"/>
      <c r="E1048" s="194"/>
      <c r="H1048" s="194"/>
      <c r="I1048" s="194"/>
      <c r="J1048" s="194"/>
      <c r="K1048" s="194"/>
      <c r="L1048" s="194"/>
      <c r="M1048" s="194"/>
      <c r="N1048" s="194"/>
      <c r="O1048" s="194"/>
      <c r="P1048" s="194"/>
      <c r="Q1048" s="194"/>
      <c r="R1048" s="194"/>
      <c r="S1048" s="194"/>
      <c r="T1048" s="194"/>
      <c r="U1048" s="194"/>
      <c r="V1048" s="194"/>
      <c r="W1048" s="194"/>
      <c r="X1048" s="194"/>
      <c r="Y1048" s="194"/>
      <c r="Z1048" s="194"/>
      <c r="AA1048" s="194"/>
      <c r="AB1048" s="194"/>
      <c r="AC1048" s="194"/>
      <c r="AD1048" s="194"/>
      <c r="AE1048" s="194"/>
      <c r="AF1048" s="194"/>
      <c r="AG1048" s="194"/>
      <c r="AH1048" s="194"/>
      <c r="AI1048" s="194"/>
      <c r="AJ1048" s="194"/>
      <c r="AK1048" s="194"/>
      <c r="AL1048" s="194"/>
      <c r="AM1048" s="194"/>
      <c r="AN1048" s="194"/>
      <c r="AO1048" s="194"/>
      <c r="AP1048" s="194"/>
      <c r="AQ1048" s="194"/>
      <c r="AR1048" s="194"/>
      <c r="AS1048" s="46"/>
    </row>
    <row r="1049" spans="2:45" s="192" customFormat="1">
      <c r="B1049" s="193"/>
      <c r="C1049" s="193"/>
      <c r="D1049" s="194"/>
      <c r="E1049" s="194"/>
      <c r="H1049" s="194"/>
      <c r="I1049" s="194"/>
      <c r="J1049" s="194"/>
      <c r="K1049" s="194"/>
      <c r="L1049" s="194"/>
      <c r="M1049" s="194"/>
      <c r="N1049" s="194"/>
      <c r="O1049" s="194"/>
      <c r="P1049" s="194"/>
      <c r="Q1049" s="194"/>
      <c r="R1049" s="194"/>
      <c r="S1049" s="194"/>
      <c r="T1049" s="194"/>
      <c r="U1049" s="194"/>
      <c r="V1049" s="194"/>
      <c r="W1049" s="194"/>
      <c r="X1049" s="194"/>
      <c r="Y1049" s="194"/>
      <c r="Z1049" s="194"/>
      <c r="AA1049" s="194"/>
      <c r="AB1049" s="194"/>
      <c r="AC1049" s="194"/>
      <c r="AD1049" s="194"/>
      <c r="AE1049" s="194"/>
      <c r="AF1049" s="194"/>
      <c r="AG1049" s="194"/>
      <c r="AH1049" s="194"/>
      <c r="AI1049" s="194"/>
      <c r="AJ1049" s="194"/>
      <c r="AK1049" s="194"/>
      <c r="AL1049" s="194"/>
      <c r="AM1049" s="194"/>
      <c r="AN1049" s="194"/>
      <c r="AO1049" s="194"/>
      <c r="AP1049" s="194"/>
      <c r="AQ1049" s="194"/>
      <c r="AR1049" s="194"/>
      <c r="AS1049" s="46"/>
    </row>
    <row r="1050" spans="2:45" s="192" customFormat="1">
      <c r="B1050" s="193"/>
      <c r="C1050" s="193"/>
      <c r="D1050" s="194"/>
      <c r="E1050" s="194"/>
      <c r="H1050" s="194"/>
      <c r="I1050" s="194"/>
      <c r="J1050" s="194"/>
      <c r="K1050" s="194"/>
      <c r="L1050" s="194"/>
      <c r="M1050" s="194"/>
      <c r="N1050" s="194"/>
      <c r="O1050" s="194"/>
      <c r="P1050" s="194"/>
      <c r="Q1050" s="194"/>
      <c r="R1050" s="194"/>
      <c r="S1050" s="194"/>
      <c r="T1050" s="194"/>
      <c r="U1050" s="194"/>
      <c r="V1050" s="194"/>
      <c r="W1050" s="194"/>
      <c r="X1050" s="194"/>
      <c r="Y1050" s="194"/>
      <c r="Z1050" s="194"/>
      <c r="AA1050" s="194"/>
      <c r="AB1050" s="194"/>
      <c r="AC1050" s="194"/>
      <c r="AD1050" s="194"/>
      <c r="AE1050" s="194"/>
      <c r="AF1050" s="194"/>
      <c r="AG1050" s="194"/>
      <c r="AH1050" s="194"/>
      <c r="AI1050" s="194"/>
      <c r="AJ1050" s="194"/>
      <c r="AK1050" s="194"/>
      <c r="AL1050" s="194"/>
      <c r="AM1050" s="194"/>
      <c r="AN1050" s="194"/>
      <c r="AO1050" s="194"/>
      <c r="AP1050" s="194"/>
      <c r="AQ1050" s="194"/>
      <c r="AR1050" s="194"/>
      <c r="AS1050" s="46"/>
    </row>
    <row r="1051" spans="2:45" s="192" customFormat="1">
      <c r="B1051" s="193"/>
      <c r="C1051" s="193"/>
      <c r="D1051" s="194"/>
      <c r="E1051" s="194"/>
      <c r="H1051" s="194"/>
      <c r="I1051" s="194"/>
      <c r="J1051" s="194"/>
      <c r="K1051" s="194"/>
      <c r="L1051" s="194"/>
      <c r="M1051" s="194"/>
      <c r="N1051" s="194"/>
      <c r="O1051" s="194"/>
      <c r="P1051" s="194"/>
      <c r="Q1051" s="194"/>
      <c r="R1051" s="194"/>
      <c r="S1051" s="194"/>
      <c r="T1051" s="194"/>
      <c r="U1051" s="194"/>
      <c r="V1051" s="194"/>
      <c r="W1051" s="194"/>
      <c r="X1051" s="194"/>
      <c r="Y1051" s="194"/>
      <c r="Z1051" s="194"/>
      <c r="AA1051" s="194"/>
      <c r="AB1051" s="194"/>
      <c r="AC1051" s="194"/>
      <c r="AD1051" s="194"/>
      <c r="AE1051" s="194"/>
      <c r="AF1051" s="194"/>
      <c r="AG1051" s="194"/>
      <c r="AH1051" s="194"/>
      <c r="AI1051" s="194"/>
      <c r="AJ1051" s="194"/>
      <c r="AK1051" s="194"/>
      <c r="AL1051" s="194"/>
      <c r="AM1051" s="194"/>
      <c r="AN1051" s="194"/>
      <c r="AO1051" s="194"/>
      <c r="AP1051" s="194"/>
      <c r="AQ1051" s="194"/>
      <c r="AR1051" s="194"/>
      <c r="AS1051" s="46"/>
    </row>
    <row r="1052" spans="2:45" s="192" customFormat="1">
      <c r="B1052" s="193"/>
      <c r="C1052" s="193"/>
      <c r="D1052" s="194"/>
      <c r="E1052" s="194"/>
      <c r="H1052" s="194"/>
      <c r="I1052" s="194"/>
      <c r="J1052" s="194"/>
      <c r="K1052" s="194"/>
      <c r="L1052" s="194"/>
      <c r="M1052" s="194"/>
      <c r="N1052" s="194"/>
      <c r="O1052" s="194"/>
      <c r="P1052" s="194"/>
      <c r="Q1052" s="194"/>
      <c r="R1052" s="194"/>
      <c r="S1052" s="194"/>
      <c r="T1052" s="194"/>
      <c r="U1052" s="194"/>
      <c r="V1052" s="194"/>
      <c r="W1052" s="194"/>
      <c r="X1052" s="194"/>
      <c r="Y1052" s="194"/>
      <c r="Z1052" s="194"/>
      <c r="AA1052" s="194"/>
      <c r="AB1052" s="194"/>
      <c r="AC1052" s="194"/>
      <c r="AD1052" s="194"/>
      <c r="AE1052" s="194"/>
      <c r="AF1052" s="194"/>
      <c r="AG1052" s="194"/>
      <c r="AH1052" s="194"/>
      <c r="AI1052" s="194"/>
      <c r="AJ1052" s="194"/>
      <c r="AK1052" s="194"/>
      <c r="AL1052" s="194"/>
      <c r="AM1052" s="194"/>
      <c r="AN1052" s="194"/>
      <c r="AO1052" s="194"/>
      <c r="AP1052" s="194"/>
      <c r="AQ1052" s="194"/>
      <c r="AR1052" s="194"/>
      <c r="AS1052" s="46"/>
    </row>
    <row r="1053" spans="2:45" s="192" customFormat="1">
      <c r="B1053" s="193"/>
      <c r="C1053" s="193"/>
      <c r="D1053" s="194"/>
      <c r="E1053" s="194"/>
      <c r="H1053" s="194"/>
      <c r="I1053" s="194"/>
      <c r="J1053" s="194"/>
      <c r="K1053" s="194"/>
      <c r="L1053" s="194"/>
      <c r="M1053" s="194"/>
      <c r="N1053" s="194"/>
      <c r="O1053" s="194"/>
      <c r="P1053" s="194"/>
      <c r="Q1053" s="194"/>
      <c r="R1053" s="194"/>
      <c r="S1053" s="194"/>
      <c r="T1053" s="194"/>
      <c r="U1053" s="194"/>
      <c r="V1053" s="194"/>
      <c r="W1053" s="194"/>
      <c r="X1053" s="194"/>
      <c r="Y1053" s="194"/>
      <c r="Z1053" s="194"/>
      <c r="AA1053" s="194"/>
      <c r="AB1053" s="194"/>
      <c r="AC1053" s="194"/>
      <c r="AD1053" s="194"/>
      <c r="AE1053" s="194"/>
      <c r="AF1053" s="194"/>
      <c r="AG1053" s="194"/>
      <c r="AH1053" s="194"/>
      <c r="AI1053" s="194"/>
      <c r="AJ1053" s="194"/>
      <c r="AK1053" s="194"/>
      <c r="AL1053" s="194"/>
      <c r="AM1053" s="194"/>
      <c r="AN1053" s="194"/>
      <c r="AO1053" s="194"/>
      <c r="AP1053" s="194"/>
      <c r="AQ1053" s="194"/>
      <c r="AR1053" s="194"/>
      <c r="AS1053" s="46"/>
    </row>
    <row r="1054" spans="2:45" s="192" customFormat="1">
      <c r="B1054" s="193"/>
      <c r="C1054" s="193"/>
      <c r="D1054" s="194"/>
      <c r="E1054" s="194"/>
      <c r="H1054" s="194"/>
      <c r="I1054" s="194"/>
      <c r="J1054" s="194"/>
      <c r="K1054" s="194"/>
      <c r="L1054" s="194"/>
      <c r="M1054" s="194"/>
      <c r="N1054" s="194"/>
      <c r="O1054" s="194"/>
      <c r="P1054" s="194"/>
      <c r="Q1054" s="194"/>
      <c r="R1054" s="194"/>
      <c r="S1054" s="194"/>
      <c r="T1054" s="194"/>
      <c r="U1054" s="194"/>
      <c r="V1054" s="194"/>
      <c r="W1054" s="194"/>
      <c r="X1054" s="194"/>
      <c r="Y1054" s="194"/>
      <c r="Z1054" s="194"/>
      <c r="AA1054" s="194"/>
      <c r="AB1054" s="194"/>
      <c r="AC1054" s="194"/>
      <c r="AD1054" s="194"/>
      <c r="AE1054" s="194"/>
      <c r="AF1054" s="194"/>
      <c r="AG1054" s="194"/>
      <c r="AH1054" s="194"/>
      <c r="AI1054" s="194"/>
      <c r="AJ1054" s="194"/>
      <c r="AK1054" s="194"/>
      <c r="AL1054" s="194"/>
      <c r="AM1054" s="194"/>
      <c r="AN1054" s="194"/>
      <c r="AO1054" s="194"/>
      <c r="AP1054" s="194"/>
      <c r="AQ1054" s="194"/>
      <c r="AR1054" s="194"/>
      <c r="AS1054" s="46"/>
    </row>
    <row r="1055" spans="2:45" s="192" customFormat="1">
      <c r="B1055" s="193"/>
      <c r="C1055" s="193"/>
      <c r="D1055" s="194"/>
      <c r="E1055" s="194"/>
      <c r="H1055" s="194"/>
      <c r="I1055" s="194"/>
      <c r="J1055" s="194"/>
      <c r="K1055" s="194"/>
      <c r="L1055" s="194"/>
      <c r="M1055" s="194"/>
      <c r="N1055" s="194"/>
      <c r="O1055" s="194"/>
      <c r="P1055" s="194"/>
      <c r="Q1055" s="194"/>
      <c r="R1055" s="194"/>
      <c r="S1055" s="194"/>
      <c r="T1055" s="194"/>
      <c r="U1055" s="194"/>
      <c r="V1055" s="194"/>
      <c r="W1055" s="194"/>
      <c r="X1055" s="194"/>
      <c r="Y1055" s="194"/>
      <c r="Z1055" s="194"/>
      <c r="AA1055" s="194"/>
      <c r="AB1055" s="194"/>
      <c r="AC1055" s="194"/>
      <c r="AD1055" s="194"/>
      <c r="AE1055" s="194"/>
      <c r="AF1055" s="194"/>
      <c r="AG1055" s="194"/>
      <c r="AH1055" s="194"/>
      <c r="AI1055" s="194"/>
      <c r="AJ1055" s="194"/>
      <c r="AK1055" s="194"/>
      <c r="AL1055" s="194"/>
      <c r="AM1055" s="194"/>
      <c r="AN1055" s="194"/>
      <c r="AO1055" s="194"/>
      <c r="AP1055" s="194"/>
      <c r="AQ1055" s="194"/>
      <c r="AR1055" s="194"/>
      <c r="AS1055" s="46"/>
    </row>
    <row r="1056" spans="2:45" s="192" customFormat="1">
      <c r="B1056" s="193"/>
      <c r="C1056" s="193"/>
      <c r="D1056" s="194"/>
      <c r="E1056" s="194"/>
      <c r="H1056" s="194"/>
      <c r="I1056" s="194"/>
      <c r="J1056" s="194"/>
      <c r="K1056" s="194"/>
      <c r="L1056" s="194"/>
      <c r="M1056" s="194"/>
      <c r="N1056" s="194"/>
      <c r="O1056" s="194"/>
      <c r="P1056" s="194"/>
      <c r="Q1056" s="194"/>
      <c r="R1056" s="194"/>
      <c r="S1056" s="194"/>
      <c r="T1056" s="194"/>
      <c r="U1056" s="194"/>
      <c r="V1056" s="194"/>
      <c r="W1056" s="194"/>
      <c r="X1056" s="194"/>
      <c r="Y1056" s="194"/>
      <c r="Z1056" s="194"/>
      <c r="AA1056" s="194"/>
      <c r="AB1056" s="194"/>
      <c r="AC1056" s="194"/>
      <c r="AD1056" s="194"/>
      <c r="AE1056" s="194"/>
      <c r="AF1056" s="194"/>
      <c r="AG1056" s="194"/>
      <c r="AH1056" s="194"/>
      <c r="AI1056" s="194"/>
      <c r="AJ1056" s="194"/>
      <c r="AK1056" s="194"/>
      <c r="AL1056" s="194"/>
      <c r="AM1056" s="194"/>
      <c r="AN1056" s="194"/>
      <c r="AO1056" s="194"/>
      <c r="AP1056" s="194"/>
      <c r="AQ1056" s="194"/>
      <c r="AR1056" s="194"/>
      <c r="AS1056" s="46"/>
    </row>
    <row r="1057" spans="2:45" s="192" customFormat="1">
      <c r="B1057" s="193"/>
      <c r="C1057" s="193"/>
      <c r="D1057" s="194"/>
      <c r="E1057" s="194"/>
      <c r="H1057" s="194"/>
      <c r="I1057" s="194"/>
      <c r="J1057" s="194"/>
      <c r="K1057" s="194"/>
      <c r="L1057" s="194"/>
      <c r="M1057" s="194"/>
      <c r="N1057" s="194"/>
      <c r="O1057" s="194"/>
      <c r="P1057" s="194"/>
      <c r="Q1057" s="194"/>
      <c r="R1057" s="194"/>
      <c r="S1057" s="194"/>
      <c r="T1057" s="194"/>
      <c r="U1057" s="194"/>
      <c r="V1057" s="194"/>
      <c r="W1057" s="194"/>
      <c r="X1057" s="194"/>
      <c r="Y1057" s="194"/>
      <c r="Z1057" s="194"/>
      <c r="AA1057" s="194"/>
      <c r="AB1057" s="194"/>
      <c r="AC1057" s="194"/>
      <c r="AD1057" s="194"/>
      <c r="AE1057" s="194"/>
      <c r="AF1057" s="194"/>
      <c r="AG1057" s="194"/>
      <c r="AH1057" s="194"/>
      <c r="AI1057" s="194"/>
      <c r="AJ1057" s="194"/>
      <c r="AK1057" s="194"/>
      <c r="AL1057" s="194"/>
      <c r="AM1057" s="194"/>
      <c r="AN1057" s="194"/>
      <c r="AO1057" s="194"/>
      <c r="AP1057" s="194"/>
      <c r="AQ1057" s="194"/>
      <c r="AR1057" s="194"/>
      <c r="AS1057" s="46"/>
    </row>
    <row r="1058" spans="2:45" s="192" customFormat="1">
      <c r="B1058" s="193"/>
      <c r="C1058" s="193"/>
      <c r="D1058" s="194"/>
      <c r="E1058" s="194"/>
      <c r="H1058" s="194"/>
      <c r="I1058" s="194"/>
      <c r="J1058" s="194"/>
      <c r="K1058" s="194"/>
      <c r="L1058" s="194"/>
      <c r="M1058" s="194"/>
      <c r="N1058" s="194"/>
      <c r="O1058" s="194"/>
      <c r="P1058" s="194"/>
      <c r="Q1058" s="194"/>
      <c r="R1058" s="194"/>
      <c r="S1058" s="194"/>
      <c r="T1058" s="194"/>
      <c r="U1058" s="194"/>
      <c r="V1058" s="194"/>
      <c r="W1058" s="194"/>
      <c r="X1058" s="194"/>
      <c r="Y1058" s="194"/>
      <c r="Z1058" s="194"/>
      <c r="AA1058" s="194"/>
      <c r="AB1058" s="194"/>
      <c r="AC1058" s="194"/>
      <c r="AD1058" s="194"/>
      <c r="AE1058" s="194"/>
      <c r="AF1058" s="194"/>
      <c r="AG1058" s="194"/>
      <c r="AH1058" s="194"/>
      <c r="AI1058" s="194"/>
      <c r="AJ1058" s="194"/>
      <c r="AK1058" s="194"/>
      <c r="AL1058" s="194"/>
      <c r="AM1058" s="194"/>
      <c r="AN1058" s="194"/>
      <c r="AO1058" s="194"/>
      <c r="AP1058" s="194"/>
      <c r="AQ1058" s="194"/>
      <c r="AR1058" s="194"/>
      <c r="AS1058" s="46"/>
    </row>
    <row r="1059" spans="2:45" s="192" customFormat="1">
      <c r="B1059" s="193"/>
      <c r="C1059" s="193"/>
      <c r="D1059" s="194"/>
      <c r="E1059" s="194"/>
      <c r="H1059" s="194"/>
      <c r="I1059" s="194"/>
      <c r="J1059" s="194"/>
      <c r="K1059" s="194"/>
      <c r="L1059" s="194"/>
      <c r="M1059" s="194"/>
      <c r="N1059" s="194"/>
      <c r="O1059" s="194"/>
      <c r="P1059" s="194"/>
      <c r="Q1059" s="194"/>
      <c r="R1059" s="194"/>
      <c r="S1059" s="194"/>
      <c r="T1059" s="194"/>
      <c r="U1059" s="194"/>
      <c r="V1059" s="194"/>
      <c r="W1059" s="194"/>
      <c r="X1059" s="194"/>
      <c r="Y1059" s="194"/>
      <c r="Z1059" s="194"/>
      <c r="AA1059" s="194"/>
      <c r="AB1059" s="194"/>
      <c r="AC1059" s="194"/>
      <c r="AD1059" s="194"/>
      <c r="AE1059" s="194"/>
      <c r="AF1059" s="194"/>
      <c r="AG1059" s="194"/>
      <c r="AH1059" s="194"/>
      <c r="AI1059" s="194"/>
      <c r="AJ1059" s="194"/>
      <c r="AK1059" s="194"/>
      <c r="AL1059" s="194"/>
      <c r="AM1059" s="194"/>
      <c r="AN1059" s="194"/>
      <c r="AO1059" s="194"/>
      <c r="AP1059" s="194"/>
      <c r="AQ1059" s="194"/>
      <c r="AR1059" s="194"/>
      <c r="AS1059" s="46"/>
    </row>
    <row r="1060" spans="2:45" s="192" customFormat="1">
      <c r="B1060" s="193"/>
      <c r="C1060" s="193"/>
      <c r="D1060" s="194"/>
      <c r="E1060" s="194"/>
      <c r="H1060" s="194"/>
      <c r="I1060" s="194"/>
      <c r="J1060" s="194"/>
      <c r="K1060" s="194"/>
      <c r="L1060" s="194"/>
      <c r="M1060" s="194"/>
      <c r="N1060" s="194"/>
      <c r="O1060" s="194"/>
      <c r="P1060" s="194"/>
      <c r="Q1060" s="194"/>
      <c r="R1060" s="194"/>
      <c r="S1060" s="194"/>
      <c r="T1060" s="194"/>
      <c r="U1060" s="194"/>
      <c r="V1060" s="194"/>
      <c r="W1060" s="194"/>
      <c r="X1060" s="194"/>
      <c r="Y1060" s="194"/>
      <c r="Z1060" s="194"/>
      <c r="AA1060" s="194"/>
      <c r="AB1060" s="194"/>
      <c r="AC1060" s="194"/>
      <c r="AD1060" s="194"/>
      <c r="AE1060" s="194"/>
      <c r="AF1060" s="194"/>
      <c r="AG1060" s="194"/>
      <c r="AH1060" s="194"/>
      <c r="AI1060" s="194"/>
      <c r="AJ1060" s="194"/>
      <c r="AK1060" s="194"/>
      <c r="AL1060" s="194"/>
      <c r="AM1060" s="194"/>
      <c r="AN1060" s="194"/>
      <c r="AO1060" s="194"/>
      <c r="AP1060" s="194"/>
      <c r="AQ1060" s="194"/>
      <c r="AR1060" s="194"/>
      <c r="AS1060" s="46"/>
    </row>
    <row r="1061" spans="2:45" s="192" customFormat="1">
      <c r="B1061" s="193"/>
      <c r="C1061" s="193"/>
      <c r="D1061" s="194"/>
      <c r="E1061" s="194"/>
      <c r="H1061" s="194"/>
      <c r="I1061" s="194"/>
      <c r="J1061" s="194"/>
      <c r="K1061" s="194"/>
      <c r="L1061" s="194"/>
      <c r="M1061" s="194"/>
      <c r="N1061" s="194"/>
      <c r="O1061" s="194"/>
      <c r="P1061" s="194"/>
      <c r="Q1061" s="194"/>
      <c r="R1061" s="194"/>
      <c r="S1061" s="194"/>
      <c r="T1061" s="194"/>
      <c r="U1061" s="194"/>
      <c r="V1061" s="194"/>
      <c r="W1061" s="194"/>
      <c r="X1061" s="194"/>
      <c r="Y1061" s="194"/>
      <c r="Z1061" s="194"/>
      <c r="AA1061" s="194"/>
      <c r="AB1061" s="194"/>
      <c r="AC1061" s="194"/>
      <c r="AD1061" s="194"/>
      <c r="AE1061" s="194"/>
      <c r="AF1061" s="194"/>
      <c r="AG1061" s="194"/>
      <c r="AH1061" s="194"/>
      <c r="AI1061" s="194"/>
      <c r="AJ1061" s="194"/>
      <c r="AK1061" s="194"/>
      <c r="AL1061" s="194"/>
      <c r="AM1061" s="194"/>
      <c r="AN1061" s="194"/>
      <c r="AO1061" s="194"/>
      <c r="AP1061" s="194"/>
      <c r="AQ1061" s="194"/>
      <c r="AR1061" s="194"/>
      <c r="AS1061" s="46"/>
    </row>
    <row r="1062" spans="2:45" s="192" customFormat="1">
      <c r="B1062" s="193"/>
      <c r="C1062" s="193"/>
      <c r="D1062" s="194"/>
      <c r="E1062" s="194"/>
      <c r="H1062" s="194"/>
      <c r="I1062" s="194"/>
      <c r="J1062" s="194"/>
      <c r="K1062" s="194"/>
      <c r="L1062" s="194"/>
      <c r="M1062" s="194"/>
      <c r="N1062" s="194"/>
      <c r="O1062" s="194"/>
      <c r="P1062" s="194"/>
      <c r="Q1062" s="194"/>
      <c r="R1062" s="194"/>
      <c r="S1062" s="194"/>
      <c r="T1062" s="194"/>
      <c r="U1062" s="194"/>
      <c r="V1062" s="194"/>
      <c r="W1062" s="194"/>
      <c r="X1062" s="194"/>
      <c r="Y1062" s="194"/>
      <c r="Z1062" s="194"/>
      <c r="AA1062" s="194"/>
      <c r="AB1062" s="194"/>
      <c r="AC1062" s="194"/>
      <c r="AD1062" s="194"/>
      <c r="AE1062" s="194"/>
      <c r="AF1062" s="194"/>
      <c r="AG1062" s="194"/>
      <c r="AH1062" s="194"/>
      <c r="AI1062" s="194"/>
      <c r="AJ1062" s="194"/>
      <c r="AK1062" s="194"/>
      <c r="AL1062" s="194"/>
      <c r="AM1062" s="194"/>
      <c r="AN1062" s="194"/>
      <c r="AO1062" s="194"/>
      <c r="AP1062" s="194"/>
      <c r="AQ1062" s="194"/>
      <c r="AR1062" s="194"/>
      <c r="AS1062" s="46"/>
    </row>
    <row r="1063" spans="2:45" s="192" customFormat="1">
      <c r="B1063" s="193"/>
      <c r="C1063" s="193"/>
      <c r="D1063" s="194"/>
      <c r="E1063" s="194"/>
      <c r="H1063" s="194"/>
      <c r="I1063" s="194"/>
      <c r="J1063" s="194"/>
      <c r="K1063" s="194"/>
      <c r="L1063" s="194"/>
      <c r="M1063" s="194"/>
      <c r="N1063" s="194"/>
      <c r="O1063" s="194"/>
      <c r="P1063" s="194"/>
      <c r="Q1063" s="194"/>
      <c r="R1063" s="194"/>
      <c r="S1063" s="194"/>
      <c r="T1063" s="194"/>
      <c r="U1063" s="194"/>
      <c r="V1063" s="194"/>
      <c r="W1063" s="194"/>
      <c r="X1063" s="194"/>
      <c r="Y1063" s="194"/>
      <c r="Z1063" s="194"/>
      <c r="AA1063" s="194"/>
      <c r="AB1063" s="194"/>
      <c r="AC1063" s="194"/>
      <c r="AD1063" s="194"/>
      <c r="AE1063" s="194"/>
      <c r="AF1063" s="194"/>
      <c r="AG1063" s="194"/>
      <c r="AH1063" s="194"/>
      <c r="AI1063" s="194"/>
      <c r="AJ1063" s="194"/>
      <c r="AK1063" s="194"/>
      <c r="AL1063" s="194"/>
      <c r="AM1063" s="194"/>
      <c r="AN1063" s="194"/>
      <c r="AO1063" s="194"/>
      <c r="AP1063" s="194"/>
      <c r="AQ1063" s="194"/>
      <c r="AR1063" s="194"/>
      <c r="AS1063" s="46"/>
    </row>
    <row r="1064" spans="2:45" s="192" customFormat="1">
      <c r="B1064" s="193"/>
      <c r="C1064" s="193"/>
      <c r="D1064" s="194"/>
      <c r="E1064" s="194"/>
      <c r="H1064" s="194"/>
      <c r="I1064" s="194"/>
      <c r="J1064" s="194"/>
      <c r="K1064" s="194"/>
      <c r="L1064" s="194"/>
      <c r="M1064" s="194"/>
      <c r="N1064" s="194"/>
      <c r="O1064" s="194"/>
      <c r="P1064" s="194"/>
      <c r="Q1064" s="194"/>
      <c r="R1064" s="194"/>
      <c r="S1064" s="194"/>
      <c r="T1064" s="194"/>
      <c r="U1064" s="194"/>
      <c r="V1064" s="194"/>
      <c r="W1064" s="194"/>
      <c r="X1064" s="194"/>
      <c r="Y1064" s="194"/>
      <c r="Z1064" s="194"/>
      <c r="AA1064" s="194"/>
      <c r="AB1064" s="194"/>
      <c r="AC1064" s="194"/>
      <c r="AD1064" s="194"/>
      <c r="AE1064" s="194"/>
      <c r="AF1064" s="194"/>
      <c r="AG1064" s="194"/>
      <c r="AH1064" s="194"/>
      <c r="AI1064" s="194"/>
      <c r="AJ1064" s="194"/>
      <c r="AK1064" s="194"/>
      <c r="AL1064" s="194"/>
      <c r="AM1064" s="194"/>
      <c r="AN1064" s="194"/>
      <c r="AO1064" s="194"/>
      <c r="AP1064" s="194"/>
      <c r="AQ1064" s="194"/>
      <c r="AR1064" s="194"/>
      <c r="AS1064" s="46"/>
    </row>
    <row r="1065" spans="2:45" s="192" customFormat="1">
      <c r="B1065" s="193"/>
      <c r="C1065" s="193"/>
      <c r="D1065" s="194"/>
      <c r="E1065" s="194"/>
      <c r="H1065" s="194"/>
      <c r="I1065" s="194"/>
      <c r="J1065" s="194"/>
      <c r="K1065" s="194"/>
      <c r="L1065" s="194"/>
      <c r="M1065" s="194"/>
      <c r="N1065" s="194"/>
      <c r="O1065" s="194"/>
      <c r="P1065" s="194"/>
      <c r="Q1065" s="194"/>
      <c r="R1065" s="194"/>
      <c r="S1065" s="194"/>
      <c r="T1065" s="194"/>
      <c r="U1065" s="194"/>
      <c r="V1065" s="194"/>
      <c r="W1065" s="194"/>
      <c r="X1065" s="194"/>
      <c r="Y1065" s="194"/>
      <c r="Z1065" s="194"/>
      <c r="AA1065" s="194"/>
      <c r="AB1065" s="194"/>
      <c r="AC1065" s="194"/>
      <c r="AD1065" s="194"/>
      <c r="AE1065" s="194"/>
      <c r="AF1065" s="194"/>
      <c r="AG1065" s="194"/>
      <c r="AH1065" s="194"/>
      <c r="AI1065" s="194"/>
      <c r="AJ1065" s="194"/>
      <c r="AK1065" s="194"/>
      <c r="AL1065" s="194"/>
      <c r="AM1065" s="194"/>
      <c r="AN1065" s="194"/>
      <c r="AO1065" s="194"/>
      <c r="AP1065" s="194"/>
      <c r="AQ1065" s="194"/>
      <c r="AR1065" s="194"/>
      <c r="AS1065" s="46"/>
    </row>
    <row r="1066" spans="2:45" s="192" customFormat="1">
      <c r="B1066" s="193"/>
      <c r="C1066" s="193"/>
      <c r="D1066" s="194"/>
      <c r="E1066" s="194"/>
      <c r="H1066" s="194"/>
      <c r="I1066" s="194"/>
      <c r="J1066" s="194"/>
      <c r="K1066" s="194"/>
      <c r="L1066" s="194"/>
      <c r="M1066" s="194"/>
      <c r="N1066" s="194"/>
      <c r="O1066" s="194"/>
      <c r="P1066" s="194"/>
      <c r="Q1066" s="194"/>
      <c r="R1066" s="194"/>
      <c r="S1066" s="194"/>
      <c r="T1066" s="194"/>
      <c r="U1066" s="194"/>
      <c r="V1066" s="194"/>
      <c r="W1066" s="194"/>
      <c r="X1066" s="194"/>
      <c r="Y1066" s="194"/>
      <c r="Z1066" s="194"/>
      <c r="AA1066" s="194"/>
      <c r="AB1066" s="194"/>
      <c r="AC1066" s="194"/>
      <c r="AD1066" s="194"/>
      <c r="AE1066" s="194"/>
      <c r="AF1066" s="194"/>
      <c r="AG1066" s="194"/>
      <c r="AH1066" s="194"/>
      <c r="AI1066" s="194"/>
      <c r="AJ1066" s="194"/>
      <c r="AK1066" s="194"/>
      <c r="AL1066" s="194"/>
      <c r="AM1066" s="194"/>
      <c r="AN1066" s="194"/>
      <c r="AO1066" s="194"/>
      <c r="AP1066" s="194"/>
      <c r="AQ1066" s="194"/>
      <c r="AR1066" s="194"/>
      <c r="AS1066" s="46"/>
    </row>
    <row r="1067" spans="2:45" s="192" customFormat="1">
      <c r="B1067" s="193"/>
      <c r="C1067" s="193"/>
      <c r="D1067" s="194"/>
      <c r="E1067" s="194"/>
      <c r="H1067" s="194"/>
      <c r="I1067" s="194"/>
      <c r="J1067" s="194"/>
      <c r="K1067" s="194"/>
      <c r="L1067" s="194"/>
      <c r="M1067" s="194"/>
      <c r="N1067" s="194"/>
      <c r="O1067" s="194"/>
      <c r="P1067" s="194"/>
      <c r="Q1067" s="194"/>
      <c r="R1067" s="194"/>
      <c r="S1067" s="194"/>
      <c r="T1067" s="194"/>
      <c r="U1067" s="194"/>
      <c r="V1067" s="194"/>
      <c r="W1067" s="194"/>
      <c r="X1067" s="194"/>
      <c r="Y1067" s="194"/>
      <c r="Z1067" s="194"/>
      <c r="AA1067" s="194"/>
      <c r="AB1067" s="194"/>
      <c r="AC1067" s="194"/>
      <c r="AD1067" s="194"/>
      <c r="AE1067" s="194"/>
      <c r="AF1067" s="194"/>
      <c r="AG1067" s="194"/>
      <c r="AH1067" s="194"/>
      <c r="AI1067" s="194"/>
      <c r="AJ1067" s="194"/>
      <c r="AK1067" s="194"/>
      <c r="AL1067" s="194"/>
      <c r="AM1067" s="194"/>
      <c r="AN1067" s="194"/>
      <c r="AO1067" s="194"/>
      <c r="AP1067" s="194"/>
      <c r="AQ1067" s="194"/>
      <c r="AR1067" s="194"/>
      <c r="AS1067" s="46"/>
    </row>
    <row r="1068" spans="2:45" s="192" customFormat="1">
      <c r="B1068" s="193"/>
      <c r="C1068" s="193"/>
      <c r="D1068" s="194"/>
      <c r="E1068" s="194"/>
      <c r="H1068" s="194"/>
      <c r="I1068" s="194"/>
      <c r="J1068" s="194"/>
      <c r="K1068" s="194"/>
      <c r="L1068" s="194"/>
      <c r="M1068" s="194"/>
      <c r="N1068" s="194"/>
      <c r="O1068" s="194"/>
      <c r="P1068" s="194"/>
      <c r="Q1068" s="194"/>
      <c r="R1068" s="194"/>
      <c r="S1068" s="194"/>
      <c r="T1068" s="194"/>
      <c r="U1068" s="194"/>
      <c r="V1068" s="194"/>
      <c r="W1068" s="194"/>
      <c r="X1068" s="194"/>
      <c r="Y1068" s="194"/>
      <c r="Z1068" s="194"/>
      <c r="AA1068" s="194"/>
      <c r="AB1068" s="194"/>
      <c r="AC1068" s="194"/>
      <c r="AD1068" s="194"/>
      <c r="AE1068" s="194"/>
      <c r="AF1068" s="194"/>
      <c r="AG1068" s="194"/>
      <c r="AH1068" s="194"/>
      <c r="AI1068" s="194"/>
      <c r="AJ1068" s="194"/>
      <c r="AK1068" s="194"/>
      <c r="AL1068" s="194"/>
      <c r="AM1068" s="194"/>
      <c r="AN1068" s="194"/>
      <c r="AO1068" s="194"/>
      <c r="AP1068" s="194"/>
      <c r="AQ1068" s="194"/>
      <c r="AR1068" s="194"/>
      <c r="AS1068" s="46"/>
    </row>
    <row r="1069" spans="2:45" s="192" customFormat="1">
      <c r="B1069" s="193"/>
      <c r="C1069" s="193"/>
      <c r="D1069" s="194"/>
      <c r="E1069" s="194"/>
      <c r="H1069" s="194"/>
      <c r="I1069" s="194"/>
      <c r="J1069" s="194"/>
      <c r="K1069" s="194"/>
      <c r="L1069" s="194"/>
      <c r="M1069" s="194"/>
      <c r="N1069" s="194"/>
      <c r="O1069" s="194"/>
      <c r="P1069" s="194"/>
      <c r="Q1069" s="194"/>
      <c r="R1069" s="194"/>
      <c r="S1069" s="194"/>
      <c r="T1069" s="194"/>
      <c r="U1069" s="194"/>
      <c r="V1069" s="194"/>
      <c r="W1069" s="194"/>
      <c r="X1069" s="194"/>
      <c r="Y1069" s="194"/>
      <c r="Z1069" s="194"/>
      <c r="AA1069" s="194"/>
      <c r="AB1069" s="194"/>
      <c r="AC1069" s="194"/>
      <c r="AD1069" s="194"/>
      <c r="AE1069" s="194"/>
      <c r="AF1069" s="194"/>
      <c r="AG1069" s="194"/>
      <c r="AH1069" s="194"/>
      <c r="AI1069" s="194"/>
      <c r="AJ1069" s="194"/>
      <c r="AK1069" s="194"/>
      <c r="AL1069" s="194"/>
      <c r="AM1069" s="194"/>
      <c r="AN1069" s="194"/>
      <c r="AO1069" s="194"/>
      <c r="AP1069" s="194"/>
      <c r="AQ1069" s="194"/>
      <c r="AR1069" s="194"/>
      <c r="AS1069" s="46"/>
    </row>
    <row r="1070" spans="2:45" s="192" customFormat="1">
      <c r="B1070" s="193"/>
      <c r="C1070" s="193"/>
      <c r="D1070" s="194"/>
      <c r="E1070" s="194"/>
      <c r="H1070" s="194"/>
      <c r="I1070" s="194"/>
      <c r="J1070" s="194"/>
      <c r="K1070" s="194"/>
      <c r="L1070" s="194"/>
      <c r="M1070" s="194"/>
      <c r="N1070" s="194"/>
      <c r="O1070" s="194"/>
      <c r="P1070" s="194"/>
      <c r="Q1070" s="194"/>
      <c r="R1070" s="194"/>
      <c r="S1070" s="194"/>
      <c r="T1070" s="194"/>
      <c r="U1070" s="194"/>
      <c r="V1070" s="194"/>
      <c r="W1070" s="194"/>
      <c r="X1070" s="194"/>
      <c r="Y1070" s="194"/>
      <c r="Z1070" s="194"/>
      <c r="AA1070" s="194"/>
      <c r="AB1070" s="194"/>
      <c r="AC1070" s="194"/>
      <c r="AD1070" s="194"/>
      <c r="AE1070" s="194"/>
      <c r="AF1070" s="194"/>
      <c r="AG1070" s="194"/>
      <c r="AH1070" s="194"/>
      <c r="AI1070" s="194"/>
      <c r="AJ1070" s="194"/>
      <c r="AK1070" s="194"/>
      <c r="AL1070" s="194"/>
      <c r="AM1070" s="194"/>
      <c r="AN1070" s="194"/>
      <c r="AO1070" s="194"/>
      <c r="AP1070" s="194"/>
      <c r="AQ1070" s="194"/>
      <c r="AR1070" s="194"/>
      <c r="AS1070" s="46"/>
    </row>
    <row r="1071" spans="2:45" s="192" customFormat="1">
      <c r="B1071" s="193"/>
      <c r="C1071" s="193"/>
      <c r="D1071" s="194"/>
      <c r="E1071" s="194"/>
      <c r="H1071" s="194"/>
      <c r="I1071" s="194"/>
      <c r="J1071" s="194"/>
      <c r="K1071" s="194"/>
      <c r="L1071" s="194"/>
      <c r="M1071" s="194"/>
      <c r="N1071" s="194"/>
      <c r="O1071" s="194"/>
      <c r="P1071" s="194"/>
      <c r="Q1071" s="194"/>
      <c r="R1071" s="194"/>
      <c r="S1071" s="194"/>
      <c r="T1071" s="194"/>
      <c r="U1071" s="194"/>
      <c r="V1071" s="194"/>
      <c r="W1071" s="194"/>
      <c r="X1071" s="194"/>
      <c r="Y1071" s="194"/>
      <c r="Z1071" s="194"/>
      <c r="AA1071" s="194"/>
      <c r="AB1071" s="194"/>
      <c r="AC1071" s="194"/>
      <c r="AD1071" s="194"/>
      <c r="AE1071" s="194"/>
      <c r="AF1071" s="194"/>
      <c r="AG1071" s="194"/>
      <c r="AH1071" s="194"/>
      <c r="AI1071" s="194"/>
      <c r="AJ1071" s="194"/>
      <c r="AK1071" s="194"/>
      <c r="AL1071" s="194"/>
      <c r="AM1071" s="194"/>
      <c r="AN1071" s="194"/>
      <c r="AO1071" s="194"/>
      <c r="AP1071" s="194"/>
      <c r="AQ1071" s="194"/>
      <c r="AR1071" s="194"/>
      <c r="AS1071" s="46"/>
    </row>
    <row r="1072" spans="2:45" s="192" customFormat="1">
      <c r="B1072" s="193"/>
      <c r="C1072" s="193"/>
      <c r="D1072" s="194"/>
      <c r="E1072" s="194"/>
      <c r="H1072" s="194"/>
      <c r="I1072" s="194"/>
      <c r="J1072" s="194"/>
      <c r="K1072" s="194"/>
      <c r="L1072" s="194"/>
      <c r="M1072" s="194"/>
      <c r="N1072" s="194"/>
      <c r="O1072" s="194"/>
      <c r="P1072" s="194"/>
      <c r="Q1072" s="194"/>
      <c r="R1072" s="194"/>
      <c r="S1072" s="194"/>
      <c r="T1072" s="194"/>
      <c r="U1072" s="194"/>
      <c r="V1072" s="194"/>
      <c r="W1072" s="194"/>
      <c r="X1072" s="194"/>
      <c r="Y1072" s="194"/>
      <c r="Z1072" s="194"/>
      <c r="AA1072" s="194"/>
      <c r="AB1072" s="194"/>
      <c r="AC1072" s="194"/>
      <c r="AD1072" s="194"/>
      <c r="AE1072" s="194"/>
      <c r="AF1072" s="194"/>
      <c r="AG1072" s="194"/>
      <c r="AH1072" s="194"/>
      <c r="AI1072" s="194"/>
      <c r="AJ1072" s="194"/>
      <c r="AK1072" s="194"/>
      <c r="AL1072" s="194"/>
      <c r="AM1072" s="194"/>
      <c r="AN1072" s="194"/>
      <c r="AO1072" s="194"/>
      <c r="AP1072" s="194"/>
      <c r="AQ1072" s="194"/>
      <c r="AR1072" s="194"/>
      <c r="AS1072" s="46"/>
    </row>
    <row r="1073" spans="2:45" s="192" customFormat="1">
      <c r="B1073" s="193"/>
      <c r="C1073" s="193"/>
      <c r="D1073" s="194"/>
      <c r="E1073" s="194"/>
      <c r="H1073" s="194"/>
      <c r="I1073" s="194"/>
      <c r="J1073" s="194"/>
      <c r="K1073" s="194"/>
      <c r="L1073" s="194"/>
      <c r="M1073" s="194"/>
      <c r="N1073" s="194"/>
      <c r="O1073" s="194"/>
      <c r="P1073" s="194"/>
      <c r="Q1073" s="194"/>
      <c r="R1073" s="194"/>
      <c r="S1073" s="194"/>
      <c r="T1073" s="194"/>
      <c r="U1073" s="194"/>
      <c r="V1073" s="194"/>
      <c r="W1073" s="194"/>
      <c r="X1073" s="194"/>
      <c r="Y1073" s="194"/>
      <c r="Z1073" s="194"/>
      <c r="AA1073" s="194"/>
      <c r="AB1073" s="194"/>
      <c r="AC1073" s="194"/>
      <c r="AD1073" s="194"/>
      <c r="AE1073" s="194"/>
      <c r="AF1073" s="194"/>
      <c r="AG1073" s="194"/>
      <c r="AH1073" s="194"/>
      <c r="AI1073" s="194"/>
      <c r="AJ1073" s="194"/>
      <c r="AK1073" s="194"/>
      <c r="AL1073" s="194"/>
      <c r="AM1073" s="194"/>
      <c r="AN1073" s="194"/>
      <c r="AO1073" s="194"/>
      <c r="AP1073" s="194"/>
      <c r="AQ1073" s="194"/>
      <c r="AR1073" s="194"/>
      <c r="AS1073" s="46"/>
    </row>
    <row r="1074" spans="2:45" s="192" customFormat="1">
      <c r="B1074" s="193"/>
      <c r="C1074" s="193"/>
      <c r="D1074" s="194"/>
      <c r="E1074" s="194"/>
      <c r="H1074" s="194"/>
      <c r="I1074" s="194"/>
      <c r="J1074" s="194"/>
      <c r="K1074" s="194"/>
      <c r="L1074" s="194"/>
      <c r="M1074" s="194"/>
      <c r="N1074" s="194"/>
      <c r="O1074" s="194"/>
      <c r="P1074" s="194"/>
      <c r="Q1074" s="194"/>
      <c r="R1074" s="194"/>
      <c r="S1074" s="194"/>
      <c r="T1074" s="194"/>
      <c r="U1074" s="194"/>
      <c r="V1074" s="194"/>
      <c r="W1074" s="194"/>
      <c r="X1074" s="194"/>
      <c r="Y1074" s="194"/>
      <c r="Z1074" s="194"/>
      <c r="AA1074" s="194"/>
      <c r="AB1074" s="194"/>
      <c r="AC1074" s="194"/>
      <c r="AD1074" s="194"/>
      <c r="AE1074" s="194"/>
      <c r="AF1074" s="194"/>
      <c r="AG1074" s="194"/>
      <c r="AH1074" s="194"/>
      <c r="AI1074" s="194"/>
      <c r="AJ1074" s="194"/>
      <c r="AK1074" s="194"/>
      <c r="AL1074" s="194"/>
      <c r="AM1074" s="194"/>
      <c r="AN1074" s="194"/>
      <c r="AO1074" s="194"/>
      <c r="AP1074" s="194"/>
      <c r="AQ1074" s="194"/>
      <c r="AR1074" s="194"/>
      <c r="AS1074" s="46"/>
    </row>
    <row r="1075" spans="2:45" s="192" customFormat="1">
      <c r="B1075" s="193"/>
      <c r="C1075" s="193"/>
      <c r="D1075" s="194"/>
      <c r="E1075" s="194"/>
      <c r="H1075" s="194"/>
      <c r="I1075" s="194"/>
      <c r="J1075" s="194"/>
      <c r="K1075" s="194"/>
      <c r="L1075" s="194"/>
      <c r="M1075" s="194"/>
      <c r="N1075" s="194"/>
      <c r="O1075" s="194"/>
      <c r="P1075" s="194"/>
      <c r="Q1075" s="194"/>
      <c r="R1075" s="194"/>
      <c r="S1075" s="194"/>
      <c r="T1075" s="194"/>
      <c r="U1075" s="194"/>
      <c r="V1075" s="194"/>
      <c r="W1075" s="194"/>
      <c r="X1075" s="194"/>
      <c r="Y1075" s="194"/>
      <c r="Z1075" s="194"/>
      <c r="AA1075" s="194"/>
      <c r="AB1075" s="194"/>
      <c r="AC1075" s="194"/>
      <c r="AD1075" s="194"/>
      <c r="AE1075" s="194"/>
      <c r="AF1075" s="194"/>
      <c r="AG1075" s="194"/>
      <c r="AH1075" s="194"/>
      <c r="AI1075" s="194"/>
      <c r="AJ1075" s="194"/>
      <c r="AK1075" s="194"/>
      <c r="AL1075" s="194"/>
      <c r="AM1075" s="194"/>
      <c r="AN1075" s="194"/>
      <c r="AO1075" s="194"/>
      <c r="AP1075" s="194"/>
      <c r="AQ1075" s="194"/>
      <c r="AR1075" s="194"/>
      <c r="AS1075" s="46"/>
    </row>
    <row r="1076" spans="2:45" s="192" customFormat="1">
      <c r="B1076" s="193"/>
      <c r="C1076" s="193"/>
      <c r="D1076" s="194"/>
      <c r="E1076" s="194"/>
      <c r="H1076" s="194"/>
      <c r="I1076" s="194"/>
      <c r="J1076" s="194"/>
      <c r="K1076" s="194"/>
      <c r="L1076" s="194"/>
      <c r="M1076" s="194"/>
      <c r="N1076" s="194"/>
      <c r="O1076" s="194"/>
      <c r="P1076" s="194"/>
      <c r="Q1076" s="194"/>
      <c r="R1076" s="194"/>
      <c r="S1076" s="194"/>
      <c r="T1076" s="194"/>
      <c r="U1076" s="194"/>
      <c r="V1076" s="194"/>
      <c r="W1076" s="194"/>
      <c r="X1076" s="194"/>
      <c r="Y1076" s="194"/>
      <c r="Z1076" s="194"/>
      <c r="AA1076" s="194"/>
      <c r="AB1076" s="194"/>
      <c r="AC1076" s="194"/>
      <c r="AD1076" s="194"/>
      <c r="AE1076" s="194"/>
      <c r="AF1076" s="194"/>
      <c r="AG1076" s="194"/>
      <c r="AH1076" s="194"/>
      <c r="AI1076" s="194"/>
      <c r="AJ1076" s="194"/>
      <c r="AK1076" s="194"/>
      <c r="AL1076" s="194"/>
      <c r="AM1076" s="194"/>
      <c r="AN1076" s="194"/>
      <c r="AO1076" s="194"/>
      <c r="AP1076" s="194"/>
      <c r="AQ1076" s="194"/>
      <c r="AR1076" s="194"/>
      <c r="AS1076" s="46"/>
    </row>
    <row r="1077" spans="2:45" s="192" customFormat="1">
      <c r="B1077" s="193"/>
      <c r="C1077" s="193"/>
      <c r="D1077" s="194"/>
      <c r="E1077" s="194"/>
      <c r="H1077" s="194"/>
      <c r="I1077" s="194"/>
      <c r="J1077" s="194"/>
      <c r="K1077" s="194"/>
      <c r="L1077" s="194"/>
      <c r="M1077" s="194"/>
      <c r="N1077" s="194"/>
      <c r="O1077" s="194"/>
      <c r="P1077" s="194"/>
      <c r="Q1077" s="194"/>
      <c r="R1077" s="194"/>
      <c r="S1077" s="194"/>
      <c r="T1077" s="194"/>
      <c r="U1077" s="194"/>
      <c r="V1077" s="194"/>
      <c r="W1077" s="194"/>
      <c r="X1077" s="194"/>
      <c r="Y1077" s="194"/>
      <c r="Z1077" s="194"/>
      <c r="AA1077" s="194"/>
      <c r="AB1077" s="194"/>
      <c r="AC1077" s="194"/>
      <c r="AD1077" s="194"/>
      <c r="AE1077" s="194"/>
      <c r="AF1077" s="194"/>
      <c r="AG1077" s="194"/>
      <c r="AH1077" s="194"/>
      <c r="AI1077" s="194"/>
      <c r="AJ1077" s="194"/>
      <c r="AK1077" s="194"/>
      <c r="AL1077" s="194"/>
      <c r="AM1077" s="194"/>
      <c r="AN1077" s="194"/>
      <c r="AO1077" s="194"/>
      <c r="AP1077" s="194"/>
      <c r="AQ1077" s="194"/>
      <c r="AR1077" s="194"/>
      <c r="AS1077" s="46"/>
    </row>
    <row r="1078" spans="2:45" s="192" customFormat="1">
      <c r="B1078" s="193"/>
      <c r="C1078" s="193"/>
      <c r="D1078" s="194"/>
      <c r="E1078" s="194"/>
      <c r="H1078" s="194"/>
      <c r="I1078" s="194"/>
      <c r="J1078" s="194"/>
      <c r="K1078" s="194"/>
      <c r="L1078" s="194"/>
      <c r="M1078" s="194"/>
      <c r="N1078" s="194"/>
      <c r="O1078" s="194"/>
      <c r="P1078" s="194"/>
      <c r="Q1078" s="194"/>
      <c r="R1078" s="194"/>
      <c r="S1078" s="194"/>
      <c r="T1078" s="194"/>
      <c r="U1078" s="194"/>
      <c r="V1078" s="194"/>
      <c r="W1078" s="194"/>
      <c r="X1078" s="194"/>
      <c r="Y1078" s="194"/>
      <c r="Z1078" s="194"/>
      <c r="AA1078" s="194"/>
      <c r="AB1078" s="194"/>
      <c r="AC1078" s="194"/>
      <c r="AD1078" s="194"/>
      <c r="AE1078" s="194"/>
      <c r="AF1078" s="194"/>
      <c r="AG1078" s="194"/>
      <c r="AH1078" s="194"/>
      <c r="AI1078" s="194"/>
      <c r="AJ1078" s="194"/>
      <c r="AK1078" s="194"/>
      <c r="AL1078" s="194"/>
      <c r="AM1078" s="194"/>
      <c r="AN1078" s="194"/>
      <c r="AO1078" s="194"/>
      <c r="AP1078" s="194"/>
      <c r="AQ1078" s="194"/>
      <c r="AR1078" s="194"/>
      <c r="AS1078" s="46"/>
    </row>
    <row r="1079" spans="2:45" s="192" customFormat="1">
      <c r="B1079" s="193"/>
      <c r="C1079" s="193"/>
      <c r="D1079" s="194"/>
      <c r="E1079" s="194"/>
      <c r="H1079" s="194"/>
      <c r="I1079" s="194"/>
      <c r="J1079" s="194"/>
      <c r="K1079" s="194"/>
      <c r="L1079" s="194"/>
      <c r="M1079" s="194"/>
      <c r="N1079" s="194"/>
      <c r="O1079" s="194"/>
      <c r="P1079" s="194"/>
      <c r="Q1079" s="194"/>
      <c r="R1079" s="194"/>
      <c r="S1079" s="194"/>
      <c r="T1079" s="194"/>
      <c r="U1079" s="194"/>
      <c r="V1079" s="194"/>
      <c r="W1079" s="194"/>
      <c r="X1079" s="194"/>
      <c r="Y1079" s="194"/>
      <c r="Z1079" s="194"/>
      <c r="AA1079" s="194"/>
      <c r="AB1079" s="194"/>
      <c r="AC1079" s="194"/>
      <c r="AD1079" s="194"/>
      <c r="AE1079" s="194"/>
      <c r="AF1079" s="194"/>
      <c r="AG1079" s="194"/>
      <c r="AH1079" s="194"/>
      <c r="AI1079" s="194"/>
      <c r="AJ1079" s="194"/>
      <c r="AK1079" s="194"/>
      <c r="AL1079" s="194"/>
      <c r="AM1079" s="194"/>
      <c r="AN1079" s="194"/>
      <c r="AO1079" s="194"/>
      <c r="AP1079" s="194"/>
      <c r="AQ1079" s="194"/>
      <c r="AR1079" s="194"/>
      <c r="AS1079" s="46"/>
    </row>
    <row r="1080" spans="2:45" s="192" customFormat="1">
      <c r="B1080" s="193"/>
      <c r="C1080" s="193"/>
      <c r="D1080" s="194"/>
      <c r="E1080" s="194"/>
      <c r="H1080" s="194"/>
      <c r="I1080" s="194"/>
      <c r="J1080" s="194"/>
      <c r="K1080" s="194"/>
      <c r="L1080" s="194"/>
      <c r="M1080" s="194"/>
      <c r="N1080" s="194"/>
      <c r="O1080" s="194"/>
      <c r="P1080" s="194"/>
      <c r="Q1080" s="194"/>
      <c r="R1080" s="194"/>
      <c r="S1080" s="194"/>
      <c r="T1080" s="194"/>
      <c r="U1080" s="194"/>
      <c r="V1080" s="194"/>
      <c r="W1080" s="194"/>
      <c r="X1080" s="194"/>
      <c r="Y1080" s="194"/>
      <c r="Z1080" s="194"/>
      <c r="AA1080" s="194"/>
      <c r="AB1080" s="194"/>
      <c r="AC1080" s="194"/>
      <c r="AD1080" s="194"/>
      <c r="AE1080" s="194"/>
      <c r="AF1080" s="194"/>
      <c r="AG1080" s="194"/>
      <c r="AH1080" s="194"/>
      <c r="AI1080" s="194"/>
      <c r="AJ1080" s="194"/>
      <c r="AK1080" s="194"/>
      <c r="AL1080" s="194"/>
      <c r="AM1080" s="194"/>
      <c r="AN1080" s="194"/>
      <c r="AO1080" s="194"/>
      <c r="AP1080" s="194"/>
      <c r="AQ1080" s="194"/>
      <c r="AR1080" s="194"/>
      <c r="AS1080" s="46"/>
    </row>
    <row r="1081" spans="2:45" s="192" customFormat="1">
      <c r="B1081" s="193"/>
      <c r="C1081" s="193"/>
      <c r="D1081" s="194"/>
      <c r="E1081" s="194"/>
      <c r="H1081" s="194"/>
      <c r="I1081" s="194"/>
      <c r="J1081" s="194"/>
      <c r="K1081" s="194"/>
      <c r="L1081" s="194"/>
      <c r="M1081" s="194"/>
      <c r="N1081" s="194"/>
      <c r="O1081" s="194"/>
      <c r="P1081" s="194"/>
      <c r="Q1081" s="194"/>
      <c r="R1081" s="194"/>
      <c r="S1081" s="194"/>
      <c r="T1081" s="194"/>
      <c r="U1081" s="194"/>
      <c r="V1081" s="194"/>
      <c r="W1081" s="194"/>
      <c r="X1081" s="194"/>
      <c r="Y1081" s="194"/>
      <c r="Z1081" s="194"/>
      <c r="AA1081" s="194"/>
      <c r="AB1081" s="194"/>
      <c r="AC1081" s="194"/>
      <c r="AD1081" s="194"/>
      <c r="AE1081" s="194"/>
      <c r="AF1081" s="194"/>
      <c r="AG1081" s="194"/>
      <c r="AH1081" s="194"/>
      <c r="AI1081" s="194"/>
      <c r="AJ1081" s="194"/>
      <c r="AK1081" s="194"/>
      <c r="AL1081" s="194"/>
      <c r="AM1081" s="194"/>
      <c r="AN1081" s="194"/>
      <c r="AO1081" s="194"/>
      <c r="AP1081" s="194"/>
      <c r="AQ1081" s="194"/>
      <c r="AR1081" s="194"/>
      <c r="AS1081" s="46"/>
    </row>
    <row r="1082" spans="2:45" s="192" customFormat="1">
      <c r="B1082" s="193"/>
      <c r="C1082" s="193"/>
      <c r="D1082" s="194"/>
      <c r="E1082" s="194"/>
      <c r="H1082" s="194"/>
      <c r="I1082" s="194"/>
      <c r="J1082" s="194"/>
      <c r="K1082" s="194"/>
      <c r="L1082" s="194"/>
      <c r="M1082" s="194"/>
      <c r="N1082" s="194"/>
      <c r="O1082" s="194"/>
      <c r="P1082" s="194"/>
      <c r="Q1082" s="194"/>
      <c r="R1082" s="194"/>
      <c r="S1082" s="194"/>
      <c r="T1082" s="194"/>
      <c r="U1082" s="194"/>
      <c r="V1082" s="194"/>
      <c r="W1082" s="194"/>
      <c r="X1082" s="194"/>
      <c r="Y1082" s="194"/>
      <c r="Z1082" s="194"/>
      <c r="AA1082" s="194"/>
      <c r="AB1082" s="194"/>
      <c r="AC1082" s="194"/>
      <c r="AD1082" s="194"/>
      <c r="AE1082" s="194"/>
      <c r="AF1082" s="194"/>
      <c r="AG1082" s="194"/>
      <c r="AH1082" s="194"/>
      <c r="AI1082" s="194"/>
      <c r="AJ1082" s="194"/>
      <c r="AK1082" s="194"/>
      <c r="AL1082" s="194"/>
      <c r="AM1082" s="194"/>
      <c r="AN1082" s="194"/>
      <c r="AO1082" s="194"/>
      <c r="AP1082" s="194"/>
      <c r="AQ1082" s="194"/>
      <c r="AR1082" s="194"/>
      <c r="AS1082" s="46"/>
    </row>
    <row r="1083" spans="2:45" s="192" customFormat="1">
      <c r="B1083" s="193"/>
      <c r="C1083" s="193"/>
      <c r="D1083" s="194"/>
      <c r="E1083" s="194"/>
      <c r="H1083" s="194"/>
      <c r="I1083" s="194"/>
      <c r="J1083" s="194"/>
      <c r="K1083" s="194"/>
      <c r="L1083" s="194"/>
      <c r="M1083" s="194"/>
      <c r="N1083" s="194"/>
      <c r="O1083" s="194"/>
      <c r="P1083" s="194"/>
      <c r="Q1083" s="194"/>
      <c r="R1083" s="194"/>
      <c r="S1083" s="194"/>
      <c r="T1083" s="194"/>
      <c r="U1083" s="194"/>
      <c r="V1083" s="194"/>
      <c r="W1083" s="194"/>
      <c r="X1083" s="194"/>
      <c r="Y1083" s="194"/>
      <c r="Z1083" s="194"/>
      <c r="AA1083" s="194"/>
      <c r="AB1083" s="194"/>
      <c r="AC1083" s="194"/>
      <c r="AD1083" s="194"/>
      <c r="AE1083" s="194"/>
      <c r="AF1083" s="194"/>
      <c r="AG1083" s="194"/>
      <c r="AH1083" s="194"/>
      <c r="AI1083" s="194"/>
      <c r="AJ1083" s="194"/>
      <c r="AK1083" s="194"/>
      <c r="AL1083" s="194"/>
      <c r="AM1083" s="194"/>
      <c r="AN1083" s="194"/>
      <c r="AO1083" s="194"/>
      <c r="AP1083" s="194"/>
      <c r="AQ1083" s="194"/>
      <c r="AR1083" s="194"/>
      <c r="AS1083" s="46"/>
    </row>
    <row r="1084" spans="2:45" s="192" customFormat="1">
      <c r="B1084" s="193"/>
      <c r="C1084" s="193"/>
      <c r="D1084" s="194"/>
      <c r="E1084" s="194"/>
      <c r="H1084" s="194"/>
      <c r="I1084" s="194"/>
      <c r="J1084" s="194"/>
      <c r="K1084" s="194"/>
      <c r="L1084" s="194"/>
      <c r="M1084" s="194"/>
      <c r="N1084" s="194"/>
      <c r="O1084" s="194"/>
      <c r="P1084" s="194"/>
      <c r="Q1084" s="194"/>
      <c r="R1084" s="194"/>
      <c r="S1084" s="194"/>
      <c r="T1084" s="194"/>
      <c r="U1084" s="194"/>
      <c r="V1084" s="194"/>
      <c r="W1084" s="194"/>
      <c r="X1084" s="194"/>
      <c r="Y1084" s="194"/>
      <c r="Z1084" s="194"/>
      <c r="AA1084" s="194"/>
      <c r="AB1084" s="194"/>
      <c r="AC1084" s="194"/>
      <c r="AD1084" s="194"/>
      <c r="AE1084" s="194"/>
      <c r="AF1084" s="194"/>
      <c r="AG1084" s="194"/>
      <c r="AH1084" s="194"/>
      <c r="AI1084" s="194"/>
      <c r="AJ1084" s="194"/>
      <c r="AK1084" s="194"/>
      <c r="AL1084" s="194"/>
      <c r="AM1084" s="194"/>
      <c r="AN1084" s="194"/>
      <c r="AO1084" s="194"/>
      <c r="AP1084" s="194"/>
      <c r="AQ1084" s="194"/>
      <c r="AR1084" s="194"/>
      <c r="AS1084" s="46"/>
    </row>
    <row r="1085" spans="2:45" s="192" customFormat="1">
      <c r="B1085" s="193"/>
      <c r="C1085" s="193"/>
      <c r="D1085" s="194"/>
      <c r="E1085" s="194"/>
      <c r="H1085" s="194"/>
      <c r="I1085" s="194"/>
      <c r="J1085" s="194"/>
      <c r="K1085" s="194"/>
      <c r="L1085" s="194"/>
      <c r="M1085" s="194"/>
      <c r="N1085" s="194"/>
      <c r="O1085" s="194"/>
      <c r="P1085" s="194"/>
      <c r="Q1085" s="194"/>
      <c r="R1085" s="194"/>
      <c r="S1085" s="194"/>
      <c r="T1085" s="194"/>
      <c r="U1085" s="194"/>
      <c r="V1085" s="194"/>
      <c r="W1085" s="194"/>
      <c r="X1085" s="194"/>
      <c r="Y1085" s="194"/>
      <c r="Z1085" s="194"/>
      <c r="AA1085" s="194"/>
      <c r="AB1085" s="194"/>
      <c r="AC1085" s="194"/>
      <c r="AD1085" s="194"/>
      <c r="AE1085" s="194"/>
      <c r="AF1085" s="194"/>
      <c r="AG1085" s="194"/>
      <c r="AH1085" s="194"/>
      <c r="AI1085" s="194"/>
      <c r="AJ1085" s="194"/>
      <c r="AK1085" s="194"/>
      <c r="AL1085" s="194"/>
      <c r="AM1085" s="194"/>
      <c r="AN1085" s="194"/>
      <c r="AO1085" s="194"/>
      <c r="AP1085" s="194"/>
      <c r="AQ1085" s="194"/>
      <c r="AR1085" s="194"/>
      <c r="AS1085" s="46"/>
    </row>
    <row r="1086" spans="2:45" s="192" customFormat="1">
      <c r="B1086" s="193"/>
      <c r="C1086" s="193"/>
      <c r="D1086" s="194"/>
      <c r="E1086" s="194"/>
      <c r="H1086" s="194"/>
      <c r="I1086" s="194"/>
      <c r="J1086" s="194"/>
      <c r="K1086" s="194"/>
      <c r="L1086" s="194"/>
      <c r="M1086" s="194"/>
      <c r="N1086" s="194"/>
      <c r="O1086" s="194"/>
      <c r="P1086" s="194"/>
      <c r="Q1086" s="194"/>
      <c r="R1086" s="194"/>
      <c r="S1086" s="194"/>
      <c r="T1086" s="194"/>
      <c r="U1086" s="194"/>
      <c r="V1086" s="194"/>
      <c r="W1086" s="194"/>
      <c r="X1086" s="194"/>
      <c r="Y1086" s="194"/>
      <c r="Z1086" s="194"/>
      <c r="AA1086" s="194"/>
      <c r="AB1086" s="194"/>
      <c r="AC1086" s="194"/>
      <c r="AD1086" s="194"/>
      <c r="AE1086" s="194"/>
      <c r="AF1086" s="194"/>
      <c r="AG1086" s="194"/>
      <c r="AH1086" s="194"/>
      <c r="AI1086" s="194"/>
      <c r="AJ1086" s="194"/>
      <c r="AK1086" s="194"/>
      <c r="AL1086" s="194"/>
      <c r="AM1086" s="194"/>
      <c r="AN1086" s="194"/>
      <c r="AO1086" s="194"/>
      <c r="AP1086" s="194"/>
      <c r="AQ1086" s="194"/>
      <c r="AR1086" s="194"/>
      <c r="AS1086" s="46"/>
    </row>
    <row r="1087" spans="2:45" s="192" customFormat="1">
      <c r="B1087" s="193"/>
      <c r="C1087" s="193"/>
      <c r="D1087" s="194"/>
      <c r="E1087" s="194"/>
      <c r="H1087" s="194"/>
      <c r="I1087" s="194"/>
      <c r="J1087" s="194"/>
      <c r="K1087" s="194"/>
      <c r="L1087" s="194"/>
      <c r="M1087" s="194"/>
      <c r="N1087" s="194"/>
      <c r="O1087" s="194"/>
      <c r="P1087" s="194"/>
      <c r="Q1087" s="194"/>
      <c r="R1087" s="194"/>
      <c r="S1087" s="194"/>
      <c r="T1087" s="194"/>
      <c r="U1087" s="194"/>
      <c r="V1087" s="194"/>
      <c r="W1087" s="194"/>
      <c r="X1087" s="194"/>
      <c r="Y1087" s="194"/>
      <c r="Z1087" s="194"/>
      <c r="AA1087" s="194"/>
      <c r="AB1087" s="194"/>
      <c r="AC1087" s="194"/>
      <c r="AD1087" s="194"/>
      <c r="AE1087" s="194"/>
      <c r="AF1087" s="194"/>
      <c r="AG1087" s="194"/>
      <c r="AH1087" s="194"/>
      <c r="AI1087" s="194"/>
      <c r="AJ1087" s="194"/>
      <c r="AK1087" s="194"/>
      <c r="AL1087" s="194"/>
      <c r="AM1087" s="194"/>
      <c r="AN1087" s="194"/>
      <c r="AO1087" s="194"/>
      <c r="AP1087" s="194"/>
      <c r="AQ1087" s="194"/>
      <c r="AR1087" s="194"/>
      <c r="AS1087" s="46"/>
    </row>
    <row r="1088" spans="2:45" s="192" customFormat="1">
      <c r="B1088" s="193"/>
      <c r="C1088" s="193"/>
      <c r="D1088" s="194"/>
      <c r="E1088" s="194"/>
      <c r="H1088" s="194"/>
      <c r="I1088" s="194"/>
      <c r="J1088" s="194"/>
      <c r="K1088" s="194"/>
      <c r="L1088" s="194"/>
      <c r="M1088" s="194"/>
      <c r="N1088" s="194"/>
      <c r="O1088" s="194"/>
      <c r="P1088" s="194"/>
      <c r="Q1088" s="194"/>
      <c r="R1088" s="194"/>
      <c r="S1088" s="194"/>
      <c r="T1088" s="194"/>
      <c r="U1088" s="194"/>
      <c r="V1088" s="194"/>
      <c r="W1088" s="194"/>
      <c r="X1088" s="194"/>
      <c r="Y1088" s="194"/>
      <c r="Z1088" s="194"/>
      <c r="AA1088" s="194"/>
      <c r="AB1088" s="194"/>
      <c r="AC1088" s="194"/>
      <c r="AD1088" s="194"/>
      <c r="AE1088" s="194"/>
      <c r="AF1088" s="194"/>
      <c r="AG1088" s="194"/>
      <c r="AH1088" s="194"/>
      <c r="AI1088" s="194"/>
      <c r="AJ1088" s="194"/>
      <c r="AK1088" s="194"/>
      <c r="AL1088" s="194"/>
      <c r="AM1088" s="194"/>
      <c r="AN1088" s="194"/>
      <c r="AO1088" s="194"/>
      <c r="AP1088" s="194"/>
      <c r="AQ1088" s="194"/>
      <c r="AR1088" s="194"/>
      <c r="AS1088" s="46"/>
    </row>
    <row r="1089" spans="2:45" s="192" customFormat="1">
      <c r="B1089" s="193"/>
      <c r="C1089" s="193"/>
      <c r="D1089" s="194"/>
      <c r="E1089" s="194"/>
      <c r="H1089" s="194"/>
      <c r="I1089" s="194"/>
      <c r="J1089" s="194"/>
      <c r="K1089" s="194"/>
      <c r="L1089" s="194"/>
      <c r="M1089" s="194"/>
      <c r="N1089" s="194"/>
      <c r="O1089" s="194"/>
      <c r="P1089" s="194"/>
      <c r="Q1089" s="194"/>
      <c r="R1089" s="194"/>
      <c r="S1089" s="194"/>
      <c r="T1089" s="194"/>
      <c r="U1089" s="194"/>
      <c r="V1089" s="194"/>
      <c r="W1089" s="194"/>
      <c r="X1089" s="194"/>
      <c r="Y1089" s="194"/>
      <c r="Z1089" s="194"/>
      <c r="AA1089" s="194"/>
      <c r="AB1089" s="194"/>
      <c r="AC1089" s="194"/>
      <c r="AD1089" s="194"/>
      <c r="AE1089" s="194"/>
      <c r="AF1089" s="194"/>
      <c r="AG1089" s="194"/>
      <c r="AH1089" s="194"/>
      <c r="AI1089" s="194"/>
      <c r="AJ1089" s="194"/>
      <c r="AK1089" s="194"/>
      <c r="AL1089" s="194"/>
      <c r="AM1089" s="194"/>
      <c r="AN1089" s="194"/>
      <c r="AO1089" s="194"/>
      <c r="AP1089" s="194"/>
      <c r="AQ1089" s="194"/>
      <c r="AR1089" s="194"/>
      <c r="AS1089" s="46"/>
    </row>
    <row r="1090" spans="2:45" s="192" customFormat="1">
      <c r="B1090" s="193"/>
      <c r="C1090" s="193"/>
      <c r="D1090" s="194"/>
      <c r="E1090" s="194"/>
      <c r="H1090" s="194"/>
      <c r="I1090" s="194"/>
      <c r="J1090" s="194"/>
      <c r="K1090" s="194"/>
      <c r="L1090" s="194"/>
      <c r="M1090" s="194"/>
      <c r="N1090" s="194"/>
      <c r="O1090" s="194"/>
      <c r="P1090" s="194"/>
      <c r="Q1090" s="194"/>
      <c r="R1090" s="194"/>
      <c r="S1090" s="194"/>
      <c r="T1090" s="194"/>
      <c r="U1090" s="194"/>
      <c r="V1090" s="194"/>
      <c r="W1090" s="194"/>
      <c r="X1090" s="194"/>
      <c r="Y1090" s="194"/>
      <c r="Z1090" s="194"/>
      <c r="AA1090" s="194"/>
      <c r="AB1090" s="194"/>
      <c r="AC1090" s="194"/>
      <c r="AD1090" s="194"/>
      <c r="AE1090" s="194"/>
      <c r="AF1090" s="194"/>
      <c r="AG1090" s="194"/>
      <c r="AH1090" s="194"/>
      <c r="AI1090" s="194"/>
      <c r="AJ1090" s="194"/>
      <c r="AK1090" s="194"/>
      <c r="AL1090" s="194"/>
      <c r="AM1090" s="194"/>
      <c r="AN1090" s="194"/>
      <c r="AO1090" s="194"/>
      <c r="AP1090" s="194"/>
      <c r="AQ1090" s="194"/>
      <c r="AR1090" s="194"/>
      <c r="AS1090" s="46"/>
    </row>
    <row r="1091" spans="2:45" s="192" customFormat="1">
      <c r="B1091" s="193"/>
      <c r="C1091" s="193"/>
      <c r="D1091" s="194"/>
      <c r="E1091" s="194"/>
      <c r="H1091" s="194"/>
      <c r="I1091" s="194"/>
      <c r="J1091" s="194"/>
      <c r="K1091" s="194"/>
      <c r="L1091" s="194"/>
      <c r="M1091" s="194"/>
      <c r="N1091" s="194"/>
      <c r="O1091" s="194"/>
      <c r="P1091" s="194"/>
      <c r="Q1091" s="194"/>
      <c r="R1091" s="194"/>
      <c r="S1091" s="194"/>
      <c r="T1091" s="194"/>
      <c r="U1091" s="194"/>
      <c r="V1091" s="194"/>
      <c r="W1091" s="194"/>
      <c r="X1091" s="194"/>
      <c r="Y1091" s="194"/>
      <c r="Z1091" s="194"/>
      <c r="AA1091" s="194"/>
      <c r="AB1091" s="194"/>
      <c r="AC1091" s="194"/>
      <c r="AD1091" s="194"/>
      <c r="AE1091" s="194"/>
      <c r="AF1091" s="194"/>
      <c r="AG1091" s="194"/>
      <c r="AH1091" s="194"/>
      <c r="AI1091" s="194"/>
      <c r="AJ1091" s="194"/>
      <c r="AK1091" s="194"/>
      <c r="AL1091" s="194"/>
      <c r="AM1091" s="194"/>
      <c r="AN1091" s="194"/>
      <c r="AO1091" s="194"/>
      <c r="AP1091" s="194"/>
      <c r="AQ1091" s="194"/>
      <c r="AR1091" s="194"/>
      <c r="AS1091" s="46"/>
    </row>
    <row r="1092" spans="2:45" s="192" customFormat="1">
      <c r="B1092" s="193"/>
      <c r="C1092" s="193"/>
      <c r="D1092" s="194"/>
      <c r="E1092" s="194"/>
      <c r="H1092" s="194"/>
      <c r="I1092" s="194"/>
      <c r="J1092" s="194"/>
      <c r="K1092" s="194"/>
      <c r="L1092" s="194"/>
      <c r="M1092" s="194"/>
      <c r="N1092" s="194"/>
      <c r="O1092" s="194"/>
      <c r="P1092" s="194"/>
      <c r="Q1092" s="194"/>
      <c r="R1092" s="194"/>
      <c r="S1092" s="194"/>
      <c r="T1092" s="194"/>
      <c r="U1092" s="194"/>
      <c r="V1092" s="194"/>
      <c r="W1092" s="194"/>
      <c r="X1092" s="194"/>
      <c r="Y1092" s="194"/>
      <c r="Z1092" s="194"/>
      <c r="AA1092" s="194"/>
      <c r="AB1092" s="194"/>
      <c r="AC1092" s="194"/>
      <c r="AD1092" s="194"/>
      <c r="AE1092" s="194"/>
      <c r="AF1092" s="194"/>
      <c r="AG1092" s="194"/>
      <c r="AH1092" s="194"/>
      <c r="AI1092" s="194"/>
      <c r="AJ1092" s="194"/>
      <c r="AK1092" s="194"/>
      <c r="AL1092" s="194"/>
      <c r="AM1092" s="194"/>
      <c r="AN1092" s="194"/>
      <c r="AO1092" s="194"/>
      <c r="AP1092" s="194"/>
      <c r="AQ1092" s="194"/>
      <c r="AR1092" s="194"/>
      <c r="AS1092" s="46"/>
    </row>
    <row r="1093" spans="2:45" s="192" customFormat="1">
      <c r="B1093" s="193"/>
      <c r="C1093" s="193"/>
      <c r="D1093" s="194"/>
      <c r="E1093" s="194"/>
      <c r="H1093" s="194"/>
      <c r="I1093" s="194"/>
      <c r="J1093" s="194"/>
      <c r="K1093" s="194"/>
      <c r="L1093" s="194"/>
      <c r="M1093" s="194"/>
      <c r="N1093" s="194"/>
      <c r="O1093" s="194"/>
      <c r="P1093" s="194"/>
      <c r="Q1093" s="194"/>
      <c r="R1093" s="194"/>
      <c r="S1093" s="194"/>
      <c r="T1093" s="194"/>
      <c r="U1093" s="194"/>
      <c r="V1093" s="194"/>
      <c r="W1093" s="194"/>
      <c r="X1093" s="194"/>
      <c r="Y1093" s="194"/>
      <c r="Z1093" s="194"/>
      <c r="AA1093" s="194"/>
      <c r="AB1093" s="194"/>
      <c r="AC1093" s="194"/>
      <c r="AD1093" s="194"/>
      <c r="AE1093" s="194"/>
      <c r="AF1093" s="194"/>
      <c r="AG1093" s="194"/>
      <c r="AH1093" s="194"/>
      <c r="AI1093" s="194"/>
      <c r="AJ1093" s="194"/>
      <c r="AK1093" s="194"/>
      <c r="AL1093" s="194"/>
      <c r="AM1093" s="194"/>
      <c r="AN1093" s="194"/>
      <c r="AO1093" s="194"/>
      <c r="AP1093" s="194"/>
      <c r="AQ1093" s="194"/>
      <c r="AR1093" s="194"/>
      <c r="AS1093" s="46"/>
    </row>
    <row r="1094" spans="2:45" s="192" customFormat="1">
      <c r="B1094" s="193"/>
      <c r="C1094" s="193"/>
      <c r="D1094" s="194"/>
      <c r="E1094" s="194"/>
      <c r="H1094" s="194"/>
      <c r="I1094" s="194"/>
      <c r="J1094" s="194"/>
      <c r="K1094" s="194"/>
      <c r="L1094" s="194"/>
      <c r="M1094" s="194"/>
      <c r="N1094" s="194"/>
      <c r="O1094" s="194"/>
      <c r="P1094" s="194"/>
      <c r="Q1094" s="194"/>
      <c r="R1094" s="194"/>
      <c r="S1094" s="194"/>
      <c r="T1094" s="194"/>
      <c r="U1094" s="194"/>
      <c r="V1094" s="194"/>
      <c r="W1094" s="194"/>
      <c r="X1094" s="194"/>
      <c r="Y1094" s="194"/>
      <c r="Z1094" s="194"/>
      <c r="AA1094" s="194"/>
      <c r="AB1094" s="194"/>
      <c r="AC1094" s="194"/>
      <c r="AD1094" s="194"/>
      <c r="AE1094" s="194"/>
      <c r="AF1094" s="194"/>
      <c r="AG1094" s="194"/>
      <c r="AH1094" s="194"/>
      <c r="AI1094" s="194"/>
      <c r="AJ1094" s="194"/>
      <c r="AK1094" s="194"/>
      <c r="AL1094" s="194"/>
      <c r="AM1094" s="194"/>
      <c r="AN1094" s="194"/>
      <c r="AO1094" s="194"/>
      <c r="AP1094" s="194"/>
      <c r="AQ1094" s="194"/>
      <c r="AR1094" s="194"/>
      <c r="AS1094" s="46"/>
    </row>
    <row r="1095" spans="2:45" s="192" customFormat="1">
      <c r="B1095" s="193"/>
      <c r="C1095" s="193"/>
      <c r="D1095" s="194"/>
      <c r="E1095" s="194"/>
      <c r="H1095" s="194"/>
      <c r="I1095" s="194"/>
      <c r="J1095" s="194"/>
      <c r="K1095" s="194"/>
      <c r="L1095" s="194"/>
      <c r="M1095" s="194"/>
      <c r="N1095" s="194"/>
      <c r="O1095" s="194"/>
      <c r="P1095" s="194"/>
      <c r="Q1095" s="194"/>
      <c r="R1095" s="194"/>
      <c r="S1095" s="194"/>
      <c r="T1095" s="194"/>
      <c r="U1095" s="194"/>
      <c r="V1095" s="194"/>
      <c r="W1095" s="194"/>
      <c r="X1095" s="194"/>
      <c r="Y1095" s="194"/>
      <c r="Z1095" s="194"/>
      <c r="AA1095" s="194"/>
      <c r="AB1095" s="194"/>
      <c r="AC1095" s="194"/>
      <c r="AD1095" s="194"/>
      <c r="AE1095" s="194"/>
      <c r="AF1095" s="194"/>
      <c r="AG1095" s="194"/>
      <c r="AH1095" s="194"/>
      <c r="AI1095" s="194"/>
      <c r="AJ1095" s="194"/>
      <c r="AK1095" s="194"/>
      <c r="AL1095" s="194"/>
      <c r="AM1095" s="194"/>
      <c r="AN1095" s="194"/>
      <c r="AO1095" s="194"/>
      <c r="AP1095" s="194"/>
      <c r="AQ1095" s="194"/>
      <c r="AR1095" s="194"/>
      <c r="AS1095" s="46"/>
    </row>
    <row r="1096" spans="2:45" s="192" customFormat="1">
      <c r="B1096" s="193"/>
      <c r="C1096" s="193"/>
      <c r="D1096" s="194"/>
      <c r="E1096" s="194"/>
      <c r="H1096" s="194"/>
      <c r="I1096" s="194"/>
      <c r="J1096" s="194"/>
      <c r="K1096" s="194"/>
      <c r="L1096" s="194"/>
      <c r="M1096" s="194"/>
      <c r="N1096" s="194"/>
      <c r="O1096" s="194"/>
      <c r="P1096" s="194"/>
      <c r="Q1096" s="194"/>
      <c r="R1096" s="194"/>
      <c r="S1096" s="194"/>
      <c r="T1096" s="194"/>
      <c r="U1096" s="194"/>
      <c r="V1096" s="194"/>
      <c r="W1096" s="194"/>
      <c r="X1096" s="194"/>
      <c r="Y1096" s="194"/>
      <c r="Z1096" s="194"/>
      <c r="AA1096" s="194"/>
      <c r="AB1096" s="194"/>
      <c r="AC1096" s="194"/>
      <c r="AD1096" s="194"/>
      <c r="AE1096" s="194"/>
      <c r="AF1096" s="194"/>
      <c r="AG1096" s="194"/>
      <c r="AH1096" s="194"/>
      <c r="AI1096" s="194"/>
      <c r="AJ1096" s="194"/>
      <c r="AK1096" s="194"/>
      <c r="AL1096" s="194"/>
      <c r="AM1096" s="194"/>
      <c r="AN1096" s="194"/>
      <c r="AO1096" s="194"/>
      <c r="AP1096" s="194"/>
      <c r="AQ1096" s="194"/>
      <c r="AR1096" s="194"/>
      <c r="AS1096" s="46"/>
    </row>
    <row r="1097" spans="2:45" s="192" customFormat="1">
      <c r="B1097" s="193"/>
      <c r="C1097" s="193"/>
      <c r="D1097" s="194"/>
      <c r="E1097" s="194"/>
      <c r="H1097" s="194"/>
      <c r="I1097" s="194"/>
      <c r="J1097" s="194"/>
      <c r="K1097" s="194"/>
      <c r="L1097" s="194"/>
      <c r="M1097" s="194"/>
      <c r="N1097" s="194"/>
      <c r="O1097" s="194"/>
      <c r="P1097" s="194"/>
      <c r="Q1097" s="194"/>
      <c r="R1097" s="194"/>
      <c r="S1097" s="194"/>
      <c r="T1097" s="194"/>
      <c r="U1097" s="194"/>
      <c r="V1097" s="194"/>
      <c r="W1097" s="194"/>
      <c r="X1097" s="194"/>
      <c r="Y1097" s="194"/>
      <c r="Z1097" s="194"/>
      <c r="AA1097" s="194"/>
      <c r="AB1097" s="194"/>
      <c r="AC1097" s="194"/>
      <c r="AD1097" s="194"/>
      <c r="AE1097" s="194"/>
      <c r="AF1097" s="194"/>
      <c r="AG1097" s="194"/>
      <c r="AH1097" s="194"/>
      <c r="AI1097" s="194"/>
      <c r="AJ1097" s="194"/>
      <c r="AK1097" s="194"/>
      <c r="AL1097" s="194"/>
      <c r="AM1097" s="194"/>
      <c r="AN1097" s="194"/>
      <c r="AO1097" s="194"/>
      <c r="AP1097" s="194"/>
      <c r="AQ1097" s="194"/>
      <c r="AR1097" s="194"/>
      <c r="AS1097" s="46"/>
    </row>
    <row r="1098" spans="2:45" s="192" customFormat="1">
      <c r="B1098" s="193"/>
      <c r="C1098" s="193"/>
      <c r="D1098" s="194"/>
      <c r="E1098" s="194"/>
      <c r="H1098" s="194"/>
      <c r="I1098" s="194"/>
      <c r="J1098" s="194"/>
      <c r="K1098" s="194"/>
      <c r="L1098" s="194"/>
      <c r="M1098" s="194"/>
      <c r="N1098" s="194"/>
      <c r="O1098" s="194"/>
      <c r="P1098" s="194"/>
      <c r="Q1098" s="194"/>
      <c r="R1098" s="194"/>
      <c r="S1098" s="194"/>
      <c r="T1098" s="194"/>
      <c r="U1098" s="194"/>
      <c r="V1098" s="194"/>
      <c r="W1098" s="194"/>
      <c r="X1098" s="194"/>
      <c r="Y1098" s="194"/>
      <c r="Z1098" s="194"/>
      <c r="AA1098" s="194"/>
      <c r="AB1098" s="194"/>
      <c r="AC1098" s="194"/>
      <c r="AD1098" s="194"/>
      <c r="AE1098" s="194"/>
      <c r="AF1098" s="194"/>
      <c r="AG1098" s="194"/>
      <c r="AH1098" s="194"/>
      <c r="AI1098" s="194"/>
      <c r="AJ1098" s="194"/>
      <c r="AK1098" s="194"/>
      <c r="AL1098" s="194"/>
      <c r="AM1098" s="194"/>
      <c r="AN1098" s="194"/>
      <c r="AO1098" s="194"/>
      <c r="AP1098" s="194"/>
      <c r="AQ1098" s="194"/>
      <c r="AR1098" s="194"/>
      <c r="AS1098" s="46"/>
    </row>
    <row r="1099" spans="2:45" s="192" customFormat="1">
      <c r="B1099" s="193"/>
      <c r="C1099" s="193"/>
      <c r="D1099" s="194"/>
      <c r="E1099" s="194"/>
      <c r="H1099" s="194"/>
      <c r="I1099" s="194"/>
      <c r="J1099" s="194"/>
      <c r="K1099" s="194"/>
      <c r="L1099" s="194"/>
      <c r="M1099" s="194"/>
      <c r="N1099" s="194"/>
      <c r="O1099" s="194"/>
      <c r="P1099" s="194"/>
      <c r="Q1099" s="194"/>
      <c r="R1099" s="194"/>
      <c r="S1099" s="194"/>
      <c r="T1099" s="194"/>
      <c r="U1099" s="194"/>
      <c r="V1099" s="194"/>
      <c r="W1099" s="194"/>
      <c r="X1099" s="194"/>
      <c r="Y1099" s="194"/>
      <c r="Z1099" s="194"/>
      <c r="AA1099" s="194"/>
      <c r="AB1099" s="194"/>
      <c r="AC1099" s="194"/>
      <c r="AD1099" s="194"/>
      <c r="AE1099" s="194"/>
      <c r="AF1099" s="194"/>
      <c r="AG1099" s="194"/>
      <c r="AH1099" s="194"/>
      <c r="AI1099" s="194"/>
      <c r="AJ1099" s="194"/>
      <c r="AK1099" s="194"/>
      <c r="AL1099" s="194"/>
      <c r="AM1099" s="194"/>
      <c r="AN1099" s="194"/>
      <c r="AO1099" s="194"/>
      <c r="AP1099" s="194"/>
      <c r="AQ1099" s="194"/>
      <c r="AR1099" s="194"/>
      <c r="AS1099" s="46"/>
    </row>
    <row r="1100" spans="2:45" s="192" customFormat="1">
      <c r="B1100" s="193"/>
      <c r="C1100" s="193"/>
      <c r="D1100" s="194"/>
      <c r="E1100" s="194"/>
      <c r="H1100" s="194"/>
      <c r="I1100" s="194"/>
      <c r="J1100" s="194"/>
      <c r="K1100" s="194"/>
      <c r="L1100" s="194"/>
      <c r="M1100" s="194"/>
      <c r="N1100" s="194"/>
      <c r="O1100" s="194"/>
      <c r="P1100" s="194"/>
      <c r="Q1100" s="194"/>
      <c r="R1100" s="194"/>
      <c r="S1100" s="194"/>
      <c r="T1100" s="194"/>
      <c r="U1100" s="194"/>
      <c r="V1100" s="194"/>
      <c r="W1100" s="194"/>
      <c r="X1100" s="194"/>
      <c r="Y1100" s="194"/>
      <c r="Z1100" s="194"/>
      <c r="AA1100" s="194"/>
      <c r="AB1100" s="194"/>
      <c r="AC1100" s="194"/>
      <c r="AD1100" s="194"/>
      <c r="AE1100" s="194"/>
      <c r="AF1100" s="194"/>
      <c r="AG1100" s="194"/>
      <c r="AH1100" s="194"/>
      <c r="AI1100" s="194"/>
      <c r="AJ1100" s="194"/>
      <c r="AK1100" s="194"/>
      <c r="AL1100" s="194"/>
      <c r="AM1100" s="194"/>
      <c r="AN1100" s="194"/>
      <c r="AO1100" s="194"/>
      <c r="AP1100" s="194"/>
      <c r="AQ1100" s="194"/>
      <c r="AR1100" s="194"/>
      <c r="AS1100" s="46"/>
    </row>
    <row r="1101" spans="2:45" s="192" customFormat="1">
      <c r="B1101" s="193"/>
      <c r="C1101" s="193"/>
      <c r="D1101" s="194"/>
      <c r="E1101" s="194"/>
      <c r="H1101" s="194"/>
      <c r="I1101" s="194"/>
      <c r="J1101" s="194"/>
      <c r="K1101" s="194"/>
      <c r="L1101" s="194"/>
      <c r="M1101" s="194"/>
      <c r="N1101" s="194"/>
      <c r="O1101" s="194"/>
      <c r="P1101" s="194"/>
      <c r="Q1101" s="194"/>
      <c r="R1101" s="194"/>
      <c r="S1101" s="194"/>
      <c r="T1101" s="194"/>
      <c r="U1101" s="194"/>
      <c r="V1101" s="194"/>
      <c r="W1101" s="194"/>
      <c r="X1101" s="194"/>
      <c r="Y1101" s="194"/>
      <c r="Z1101" s="194"/>
      <c r="AA1101" s="194"/>
      <c r="AB1101" s="194"/>
      <c r="AC1101" s="194"/>
      <c r="AD1101" s="194"/>
      <c r="AE1101" s="194"/>
      <c r="AF1101" s="194"/>
      <c r="AG1101" s="194"/>
      <c r="AH1101" s="194"/>
      <c r="AI1101" s="194"/>
      <c r="AJ1101" s="194"/>
      <c r="AK1101" s="194"/>
      <c r="AL1101" s="194"/>
      <c r="AM1101" s="194"/>
      <c r="AN1101" s="194"/>
      <c r="AO1101" s="194"/>
      <c r="AP1101" s="194"/>
      <c r="AQ1101" s="194"/>
      <c r="AR1101" s="194"/>
      <c r="AS1101" s="46"/>
    </row>
    <row r="1102" spans="2:45" s="192" customFormat="1">
      <c r="B1102" s="193"/>
      <c r="C1102" s="193"/>
      <c r="D1102" s="194"/>
      <c r="E1102" s="194"/>
      <c r="H1102" s="194"/>
      <c r="I1102" s="194"/>
      <c r="J1102" s="194"/>
      <c r="K1102" s="194"/>
      <c r="L1102" s="194"/>
      <c r="M1102" s="194"/>
      <c r="N1102" s="194"/>
      <c r="O1102" s="194"/>
      <c r="P1102" s="194"/>
      <c r="Q1102" s="194"/>
      <c r="R1102" s="194"/>
      <c r="S1102" s="194"/>
      <c r="T1102" s="194"/>
      <c r="U1102" s="194"/>
      <c r="V1102" s="194"/>
      <c r="W1102" s="194"/>
      <c r="X1102" s="194"/>
      <c r="Y1102" s="194"/>
      <c r="Z1102" s="194"/>
      <c r="AA1102" s="194"/>
      <c r="AB1102" s="194"/>
      <c r="AC1102" s="194"/>
      <c r="AD1102" s="194"/>
      <c r="AE1102" s="194"/>
      <c r="AF1102" s="194"/>
      <c r="AG1102" s="194"/>
      <c r="AH1102" s="194"/>
      <c r="AI1102" s="194"/>
      <c r="AJ1102" s="194"/>
      <c r="AK1102" s="194"/>
      <c r="AL1102" s="194"/>
      <c r="AM1102" s="194"/>
      <c r="AN1102" s="194"/>
      <c r="AO1102" s="194"/>
      <c r="AP1102" s="194"/>
      <c r="AQ1102" s="194"/>
      <c r="AR1102" s="194"/>
      <c r="AS1102" s="46"/>
    </row>
    <row r="1103" spans="2:45" s="192" customFormat="1">
      <c r="B1103" s="193"/>
      <c r="C1103" s="193"/>
      <c r="D1103" s="194"/>
      <c r="E1103" s="194"/>
      <c r="H1103" s="194"/>
      <c r="I1103" s="194"/>
      <c r="J1103" s="194"/>
      <c r="K1103" s="194"/>
      <c r="L1103" s="194"/>
      <c r="M1103" s="194"/>
      <c r="N1103" s="194"/>
      <c r="O1103" s="194"/>
      <c r="P1103" s="194"/>
      <c r="Q1103" s="194"/>
      <c r="R1103" s="194"/>
      <c r="S1103" s="194"/>
      <c r="T1103" s="194"/>
      <c r="U1103" s="194"/>
      <c r="V1103" s="194"/>
      <c r="W1103" s="194"/>
      <c r="X1103" s="194"/>
      <c r="Y1103" s="194"/>
      <c r="Z1103" s="194"/>
      <c r="AA1103" s="194"/>
      <c r="AB1103" s="194"/>
      <c r="AC1103" s="194"/>
      <c r="AD1103" s="194"/>
      <c r="AE1103" s="194"/>
      <c r="AF1103" s="194"/>
      <c r="AG1103" s="194"/>
      <c r="AH1103" s="194"/>
      <c r="AI1103" s="194"/>
      <c r="AJ1103" s="194"/>
      <c r="AK1103" s="194"/>
      <c r="AL1103" s="194"/>
      <c r="AM1103" s="194"/>
      <c r="AN1103" s="194"/>
      <c r="AO1103" s="194"/>
      <c r="AP1103" s="194"/>
      <c r="AQ1103" s="194"/>
      <c r="AR1103" s="194"/>
      <c r="AS1103" s="46"/>
    </row>
    <row r="1104" spans="2:45" s="192" customFormat="1">
      <c r="B1104" s="193"/>
      <c r="C1104" s="193"/>
      <c r="D1104" s="194"/>
      <c r="E1104" s="194"/>
      <c r="H1104" s="194"/>
      <c r="I1104" s="194"/>
      <c r="J1104" s="194"/>
      <c r="K1104" s="194"/>
      <c r="L1104" s="194"/>
      <c r="M1104" s="194"/>
      <c r="N1104" s="194"/>
      <c r="O1104" s="194"/>
      <c r="P1104" s="194"/>
      <c r="Q1104" s="194"/>
      <c r="R1104" s="194"/>
      <c r="S1104" s="194"/>
      <c r="T1104" s="194"/>
      <c r="U1104" s="194"/>
      <c r="V1104" s="194"/>
      <c r="W1104" s="194"/>
      <c r="X1104" s="194"/>
      <c r="Y1104" s="194"/>
      <c r="Z1104" s="194"/>
      <c r="AA1104" s="194"/>
      <c r="AB1104" s="194"/>
      <c r="AC1104" s="194"/>
      <c r="AD1104" s="194"/>
      <c r="AE1104" s="194"/>
      <c r="AF1104" s="194"/>
      <c r="AG1104" s="194"/>
      <c r="AH1104" s="194"/>
      <c r="AI1104" s="194"/>
      <c r="AJ1104" s="194"/>
      <c r="AK1104" s="194"/>
      <c r="AL1104" s="194"/>
      <c r="AM1104" s="194"/>
      <c r="AN1104" s="194"/>
      <c r="AO1104" s="194"/>
      <c r="AP1104" s="194"/>
      <c r="AQ1104" s="194"/>
      <c r="AR1104" s="194"/>
      <c r="AS1104" s="46"/>
    </row>
    <row r="1105" spans="2:45" s="192" customFormat="1">
      <c r="B1105" s="193"/>
      <c r="C1105" s="193"/>
      <c r="D1105" s="194"/>
      <c r="E1105" s="194"/>
      <c r="H1105" s="194"/>
      <c r="I1105" s="194"/>
      <c r="J1105" s="194"/>
      <c r="K1105" s="194"/>
      <c r="L1105" s="194"/>
      <c r="M1105" s="194"/>
      <c r="N1105" s="194"/>
      <c r="O1105" s="194"/>
      <c r="P1105" s="194"/>
      <c r="Q1105" s="194"/>
      <c r="R1105" s="194"/>
      <c r="S1105" s="194"/>
      <c r="T1105" s="194"/>
      <c r="U1105" s="194"/>
      <c r="V1105" s="194"/>
      <c r="W1105" s="194"/>
      <c r="X1105" s="194"/>
      <c r="Y1105" s="194"/>
      <c r="Z1105" s="194"/>
      <c r="AA1105" s="194"/>
      <c r="AB1105" s="194"/>
      <c r="AC1105" s="194"/>
      <c r="AD1105" s="194"/>
      <c r="AE1105" s="194"/>
      <c r="AF1105" s="194"/>
      <c r="AG1105" s="194"/>
      <c r="AH1105" s="194"/>
      <c r="AI1105" s="194"/>
      <c r="AJ1105" s="194"/>
      <c r="AK1105" s="194"/>
      <c r="AL1105" s="194"/>
      <c r="AM1105" s="194"/>
      <c r="AN1105" s="194"/>
      <c r="AO1105" s="194"/>
      <c r="AP1105" s="194"/>
      <c r="AQ1105" s="194"/>
      <c r="AR1105" s="194"/>
      <c r="AS1105" s="46"/>
    </row>
    <row r="1106" spans="2:45" s="192" customFormat="1">
      <c r="B1106" s="193"/>
      <c r="C1106" s="193"/>
      <c r="D1106" s="194"/>
      <c r="E1106" s="194"/>
      <c r="H1106" s="194"/>
      <c r="I1106" s="194"/>
      <c r="J1106" s="194"/>
      <c r="K1106" s="194"/>
      <c r="L1106" s="194"/>
      <c r="M1106" s="194"/>
      <c r="N1106" s="194"/>
      <c r="O1106" s="194"/>
      <c r="P1106" s="194"/>
      <c r="Q1106" s="194"/>
      <c r="R1106" s="194"/>
      <c r="S1106" s="194"/>
      <c r="T1106" s="194"/>
      <c r="U1106" s="194"/>
      <c r="V1106" s="194"/>
      <c r="W1106" s="194"/>
      <c r="X1106" s="194"/>
      <c r="Y1106" s="194"/>
      <c r="Z1106" s="194"/>
      <c r="AA1106" s="194"/>
      <c r="AB1106" s="194"/>
      <c r="AC1106" s="194"/>
      <c r="AD1106" s="194"/>
      <c r="AE1106" s="194"/>
      <c r="AF1106" s="194"/>
      <c r="AG1106" s="194"/>
      <c r="AH1106" s="194"/>
      <c r="AI1106" s="194"/>
      <c r="AJ1106" s="194"/>
      <c r="AK1106" s="194"/>
      <c r="AL1106" s="194"/>
      <c r="AM1106" s="194"/>
      <c r="AN1106" s="194"/>
      <c r="AO1106" s="194"/>
      <c r="AP1106" s="194"/>
      <c r="AQ1106" s="194"/>
      <c r="AR1106" s="194"/>
      <c r="AS1106" s="46"/>
    </row>
    <row r="1107" spans="2:45" s="192" customFormat="1">
      <c r="B1107" s="193"/>
      <c r="C1107" s="193"/>
      <c r="D1107" s="194"/>
      <c r="E1107" s="194"/>
      <c r="H1107" s="194"/>
      <c r="I1107" s="194"/>
      <c r="J1107" s="194"/>
      <c r="K1107" s="194"/>
      <c r="L1107" s="194"/>
      <c r="M1107" s="194"/>
      <c r="N1107" s="194"/>
      <c r="O1107" s="194"/>
      <c r="P1107" s="194"/>
      <c r="Q1107" s="194"/>
      <c r="R1107" s="194"/>
      <c r="S1107" s="194"/>
      <c r="T1107" s="194"/>
      <c r="U1107" s="194"/>
      <c r="V1107" s="194"/>
      <c r="W1107" s="194"/>
      <c r="X1107" s="194"/>
      <c r="Y1107" s="194"/>
      <c r="Z1107" s="194"/>
      <c r="AA1107" s="194"/>
      <c r="AB1107" s="194"/>
      <c r="AC1107" s="194"/>
      <c r="AD1107" s="194"/>
      <c r="AE1107" s="194"/>
      <c r="AF1107" s="194"/>
      <c r="AG1107" s="194"/>
      <c r="AH1107" s="194"/>
      <c r="AI1107" s="194"/>
      <c r="AJ1107" s="194"/>
      <c r="AK1107" s="194"/>
      <c r="AL1107" s="194"/>
      <c r="AM1107" s="194"/>
      <c r="AN1107" s="194"/>
      <c r="AO1107" s="194"/>
      <c r="AP1107" s="194"/>
      <c r="AQ1107" s="194"/>
      <c r="AR1107" s="194"/>
      <c r="AS1107" s="46"/>
    </row>
    <row r="1108" spans="2:45" s="192" customFormat="1">
      <c r="B1108" s="193"/>
      <c r="C1108" s="193"/>
      <c r="D1108" s="194"/>
      <c r="E1108" s="194"/>
      <c r="H1108" s="194"/>
      <c r="I1108" s="194"/>
      <c r="J1108" s="194"/>
      <c r="K1108" s="194"/>
      <c r="L1108" s="194"/>
      <c r="M1108" s="194"/>
      <c r="N1108" s="194"/>
      <c r="O1108" s="194"/>
      <c r="P1108" s="194"/>
      <c r="Q1108" s="194"/>
      <c r="R1108" s="194"/>
      <c r="S1108" s="194"/>
      <c r="T1108" s="194"/>
      <c r="U1108" s="194"/>
      <c r="V1108" s="194"/>
      <c r="W1108" s="194"/>
      <c r="X1108" s="194"/>
      <c r="Y1108" s="194"/>
      <c r="Z1108" s="194"/>
      <c r="AA1108" s="194"/>
      <c r="AB1108" s="194"/>
      <c r="AC1108" s="194"/>
      <c r="AD1108" s="194"/>
      <c r="AE1108" s="194"/>
      <c r="AF1108" s="194"/>
      <c r="AG1108" s="194"/>
      <c r="AH1108" s="194"/>
      <c r="AI1108" s="194"/>
      <c r="AJ1108" s="194"/>
      <c r="AK1108" s="194"/>
      <c r="AL1108" s="194"/>
      <c r="AM1108" s="194"/>
      <c r="AN1108" s="194"/>
      <c r="AO1108" s="194"/>
      <c r="AP1108" s="194"/>
      <c r="AQ1108" s="194"/>
      <c r="AR1108" s="194"/>
      <c r="AS1108" s="46"/>
    </row>
    <row r="1109" spans="2:45" s="192" customFormat="1">
      <c r="B1109" s="193"/>
      <c r="C1109" s="193"/>
      <c r="D1109" s="194"/>
      <c r="E1109" s="194"/>
      <c r="H1109" s="194"/>
      <c r="I1109" s="194"/>
      <c r="J1109" s="194"/>
      <c r="K1109" s="194"/>
      <c r="L1109" s="194"/>
      <c r="M1109" s="194"/>
      <c r="N1109" s="194"/>
      <c r="O1109" s="194"/>
      <c r="P1109" s="194"/>
      <c r="Q1109" s="194"/>
      <c r="R1109" s="194"/>
      <c r="S1109" s="194"/>
      <c r="T1109" s="194"/>
      <c r="U1109" s="194"/>
      <c r="V1109" s="194"/>
      <c r="W1109" s="194"/>
      <c r="X1109" s="194"/>
      <c r="Y1109" s="194"/>
      <c r="Z1109" s="194"/>
      <c r="AA1109" s="194"/>
      <c r="AB1109" s="194"/>
      <c r="AC1109" s="194"/>
      <c r="AD1109" s="194"/>
      <c r="AE1109" s="194"/>
      <c r="AF1109" s="194"/>
      <c r="AG1109" s="194"/>
      <c r="AH1109" s="194"/>
      <c r="AI1109" s="194"/>
      <c r="AJ1109" s="194"/>
      <c r="AK1109" s="194"/>
      <c r="AL1109" s="194"/>
      <c r="AM1109" s="194"/>
      <c r="AN1109" s="194"/>
      <c r="AO1109" s="194"/>
      <c r="AP1109" s="194"/>
      <c r="AQ1109" s="194"/>
      <c r="AR1109" s="194"/>
      <c r="AS1109" s="46"/>
    </row>
    <row r="1110" spans="2:45" s="192" customFormat="1">
      <c r="B1110" s="193"/>
      <c r="C1110" s="193"/>
      <c r="D1110" s="194"/>
      <c r="E1110" s="194"/>
      <c r="H1110" s="194"/>
      <c r="I1110" s="194"/>
      <c r="J1110" s="194"/>
      <c r="K1110" s="194"/>
      <c r="L1110" s="194"/>
      <c r="M1110" s="194"/>
      <c r="N1110" s="194"/>
      <c r="O1110" s="194"/>
      <c r="P1110" s="194"/>
      <c r="Q1110" s="194"/>
      <c r="R1110" s="194"/>
      <c r="S1110" s="194"/>
      <c r="T1110" s="194"/>
      <c r="U1110" s="194"/>
      <c r="V1110" s="194"/>
      <c r="W1110" s="194"/>
      <c r="X1110" s="194"/>
      <c r="Y1110" s="194"/>
      <c r="Z1110" s="194"/>
      <c r="AA1110" s="194"/>
      <c r="AB1110" s="194"/>
      <c r="AC1110" s="194"/>
      <c r="AD1110" s="194"/>
      <c r="AE1110" s="194"/>
      <c r="AF1110" s="194"/>
      <c r="AG1110" s="194"/>
      <c r="AH1110" s="194"/>
      <c r="AI1110" s="194"/>
      <c r="AJ1110" s="194"/>
      <c r="AK1110" s="194"/>
      <c r="AL1110" s="194"/>
      <c r="AM1110" s="194"/>
      <c r="AN1110" s="194"/>
      <c r="AO1110" s="194"/>
      <c r="AP1110" s="194"/>
      <c r="AQ1110" s="194"/>
      <c r="AR1110" s="194"/>
      <c r="AS1110" s="46"/>
    </row>
    <row r="1111" spans="2:45" s="192" customFormat="1">
      <c r="B1111" s="193"/>
      <c r="C1111" s="193"/>
      <c r="D1111" s="194"/>
      <c r="E1111" s="194"/>
      <c r="H1111" s="194"/>
      <c r="I1111" s="194"/>
      <c r="J1111" s="194"/>
      <c r="K1111" s="194"/>
      <c r="L1111" s="194"/>
      <c r="M1111" s="194"/>
      <c r="N1111" s="194"/>
      <c r="O1111" s="194"/>
      <c r="P1111" s="194"/>
      <c r="Q1111" s="194"/>
      <c r="R1111" s="194"/>
      <c r="S1111" s="194"/>
      <c r="T1111" s="194"/>
      <c r="U1111" s="194"/>
      <c r="V1111" s="194"/>
      <c r="W1111" s="194"/>
      <c r="X1111" s="194"/>
      <c r="Y1111" s="194"/>
      <c r="Z1111" s="194"/>
      <c r="AA1111" s="194"/>
      <c r="AB1111" s="194"/>
      <c r="AC1111" s="194"/>
      <c r="AD1111" s="194"/>
      <c r="AE1111" s="194"/>
      <c r="AF1111" s="194"/>
      <c r="AG1111" s="194"/>
      <c r="AH1111" s="194"/>
      <c r="AI1111" s="194"/>
      <c r="AJ1111" s="194"/>
      <c r="AK1111" s="194"/>
      <c r="AL1111" s="194"/>
      <c r="AM1111" s="194"/>
      <c r="AN1111" s="194"/>
      <c r="AO1111" s="194"/>
      <c r="AP1111" s="194"/>
      <c r="AQ1111" s="194"/>
      <c r="AR1111" s="194"/>
      <c r="AS1111" s="46"/>
    </row>
    <row r="1112" spans="2:45" s="192" customFormat="1">
      <c r="B1112" s="193"/>
      <c r="C1112" s="193"/>
      <c r="D1112" s="194"/>
      <c r="E1112" s="194"/>
      <c r="H1112" s="194"/>
      <c r="I1112" s="194"/>
      <c r="J1112" s="194"/>
      <c r="K1112" s="194"/>
      <c r="L1112" s="194"/>
      <c r="M1112" s="194"/>
      <c r="N1112" s="194"/>
      <c r="O1112" s="194"/>
      <c r="P1112" s="194"/>
      <c r="Q1112" s="194"/>
      <c r="R1112" s="194"/>
      <c r="S1112" s="194"/>
      <c r="T1112" s="194"/>
      <c r="U1112" s="194"/>
      <c r="V1112" s="194"/>
      <c r="W1112" s="194"/>
      <c r="X1112" s="194"/>
      <c r="Y1112" s="194"/>
      <c r="Z1112" s="194"/>
      <c r="AA1112" s="194"/>
      <c r="AB1112" s="194"/>
      <c r="AC1112" s="194"/>
      <c r="AD1112" s="194"/>
      <c r="AE1112" s="194"/>
      <c r="AF1112" s="194"/>
      <c r="AG1112" s="194"/>
      <c r="AH1112" s="194"/>
      <c r="AI1112" s="194"/>
      <c r="AJ1112" s="194"/>
      <c r="AK1112" s="194"/>
      <c r="AL1112" s="194"/>
      <c r="AM1112" s="194"/>
      <c r="AN1112" s="194"/>
      <c r="AO1112" s="194"/>
      <c r="AP1112" s="194"/>
      <c r="AQ1112" s="194"/>
      <c r="AR1112" s="194"/>
      <c r="AS1112" s="46"/>
    </row>
    <row r="1113" spans="2:45" s="192" customFormat="1">
      <c r="B1113" s="193"/>
      <c r="C1113" s="193"/>
      <c r="D1113" s="194"/>
      <c r="E1113" s="194"/>
      <c r="H1113" s="194"/>
      <c r="I1113" s="194"/>
      <c r="J1113" s="194"/>
      <c r="K1113" s="194"/>
      <c r="L1113" s="194"/>
      <c r="M1113" s="194"/>
      <c r="N1113" s="194"/>
      <c r="O1113" s="194"/>
      <c r="P1113" s="194"/>
      <c r="Q1113" s="194"/>
      <c r="R1113" s="194"/>
      <c r="S1113" s="194"/>
      <c r="T1113" s="194"/>
      <c r="U1113" s="194"/>
      <c r="V1113" s="194"/>
      <c r="W1113" s="194"/>
      <c r="X1113" s="194"/>
      <c r="Y1113" s="194"/>
      <c r="Z1113" s="194"/>
      <c r="AA1113" s="194"/>
      <c r="AB1113" s="194"/>
      <c r="AC1113" s="194"/>
      <c r="AD1113" s="194"/>
      <c r="AE1113" s="194"/>
      <c r="AF1113" s="194"/>
      <c r="AG1113" s="194"/>
      <c r="AH1113" s="194"/>
      <c r="AI1113" s="194"/>
      <c r="AJ1113" s="194"/>
      <c r="AK1113" s="194"/>
      <c r="AL1113" s="194"/>
      <c r="AM1113" s="194"/>
      <c r="AN1113" s="194"/>
      <c r="AO1113" s="194"/>
      <c r="AP1113" s="194"/>
      <c r="AQ1113" s="194"/>
      <c r="AR1113" s="194"/>
      <c r="AS1113" s="46"/>
    </row>
    <row r="1114" spans="2:45" s="192" customFormat="1">
      <c r="B1114" s="193"/>
      <c r="C1114" s="193"/>
      <c r="D1114" s="194"/>
      <c r="E1114" s="194"/>
      <c r="H1114" s="194"/>
      <c r="I1114" s="194"/>
      <c r="J1114" s="194"/>
      <c r="K1114" s="194"/>
      <c r="L1114" s="194"/>
      <c r="M1114" s="194"/>
      <c r="N1114" s="194"/>
      <c r="O1114" s="194"/>
      <c r="P1114" s="194"/>
      <c r="Q1114" s="194"/>
      <c r="R1114" s="194"/>
      <c r="S1114" s="194"/>
      <c r="T1114" s="194"/>
      <c r="U1114" s="194"/>
      <c r="V1114" s="194"/>
      <c r="W1114" s="194"/>
      <c r="X1114" s="194"/>
      <c r="Y1114" s="194"/>
      <c r="Z1114" s="194"/>
      <c r="AA1114" s="194"/>
      <c r="AB1114" s="194"/>
      <c r="AC1114" s="194"/>
      <c r="AD1114" s="194"/>
      <c r="AE1114" s="194"/>
      <c r="AF1114" s="194"/>
      <c r="AG1114" s="194"/>
      <c r="AH1114" s="194"/>
      <c r="AI1114" s="194"/>
      <c r="AJ1114" s="194"/>
      <c r="AK1114" s="194"/>
      <c r="AL1114" s="194"/>
      <c r="AM1114" s="194"/>
      <c r="AN1114" s="194"/>
      <c r="AO1114" s="194"/>
      <c r="AP1114" s="194"/>
      <c r="AQ1114" s="194"/>
      <c r="AR1114" s="194"/>
      <c r="AS1114" s="46"/>
    </row>
    <row r="1115" spans="2:45" s="192" customFormat="1">
      <c r="B1115" s="193"/>
      <c r="C1115" s="193"/>
      <c r="D1115" s="194"/>
      <c r="E1115" s="194"/>
      <c r="H1115" s="194"/>
      <c r="I1115" s="194"/>
      <c r="J1115" s="194"/>
      <c r="K1115" s="194"/>
      <c r="L1115" s="194"/>
      <c r="M1115" s="194"/>
      <c r="N1115" s="194"/>
      <c r="O1115" s="194"/>
      <c r="P1115" s="194"/>
      <c r="Q1115" s="194"/>
      <c r="R1115" s="194"/>
      <c r="S1115" s="194"/>
      <c r="T1115" s="194"/>
      <c r="U1115" s="194"/>
      <c r="V1115" s="194"/>
      <c r="W1115" s="194"/>
      <c r="X1115" s="194"/>
      <c r="Y1115" s="194"/>
      <c r="Z1115" s="194"/>
      <c r="AA1115" s="194"/>
      <c r="AB1115" s="194"/>
      <c r="AC1115" s="194"/>
      <c r="AD1115" s="194"/>
      <c r="AE1115" s="194"/>
      <c r="AF1115" s="194"/>
      <c r="AG1115" s="194"/>
      <c r="AH1115" s="194"/>
      <c r="AI1115" s="194"/>
      <c r="AJ1115" s="194"/>
      <c r="AK1115" s="194"/>
      <c r="AL1115" s="194"/>
      <c r="AM1115" s="194"/>
      <c r="AN1115" s="194"/>
      <c r="AO1115" s="194"/>
      <c r="AP1115" s="194"/>
      <c r="AQ1115" s="194"/>
      <c r="AR1115" s="194"/>
      <c r="AS1115" s="46"/>
    </row>
    <row r="1116" spans="2:45" s="192" customFormat="1">
      <c r="B1116" s="193"/>
      <c r="C1116" s="193"/>
      <c r="D1116" s="194"/>
      <c r="E1116" s="194"/>
      <c r="H1116" s="194"/>
      <c r="I1116" s="194"/>
      <c r="J1116" s="194"/>
      <c r="K1116" s="194"/>
      <c r="L1116" s="194"/>
      <c r="M1116" s="194"/>
      <c r="N1116" s="194"/>
      <c r="O1116" s="194"/>
      <c r="P1116" s="194"/>
      <c r="Q1116" s="194"/>
      <c r="R1116" s="194"/>
      <c r="S1116" s="194"/>
      <c r="T1116" s="194"/>
      <c r="U1116" s="194"/>
      <c r="V1116" s="194"/>
      <c r="W1116" s="194"/>
      <c r="X1116" s="194"/>
      <c r="Y1116" s="194"/>
      <c r="Z1116" s="194"/>
      <c r="AA1116" s="194"/>
      <c r="AB1116" s="194"/>
      <c r="AC1116" s="194"/>
      <c r="AD1116" s="194"/>
      <c r="AE1116" s="194"/>
      <c r="AF1116" s="194"/>
      <c r="AG1116" s="194"/>
      <c r="AH1116" s="194"/>
      <c r="AI1116" s="194"/>
      <c r="AJ1116" s="194"/>
      <c r="AK1116" s="194"/>
      <c r="AL1116" s="194"/>
      <c r="AM1116" s="194"/>
      <c r="AN1116" s="194"/>
      <c r="AO1116" s="194"/>
      <c r="AP1116" s="194"/>
      <c r="AQ1116" s="194"/>
      <c r="AR1116" s="194"/>
      <c r="AS1116" s="46"/>
    </row>
    <row r="1117" spans="2:45" s="192" customFormat="1">
      <c r="B1117" s="193"/>
      <c r="C1117" s="193"/>
      <c r="D1117" s="194"/>
      <c r="E1117" s="194"/>
      <c r="H1117" s="194"/>
      <c r="I1117" s="194"/>
      <c r="J1117" s="194"/>
      <c r="K1117" s="194"/>
      <c r="L1117" s="194"/>
      <c r="M1117" s="194"/>
      <c r="N1117" s="194"/>
      <c r="O1117" s="194"/>
      <c r="P1117" s="194"/>
      <c r="Q1117" s="194"/>
      <c r="R1117" s="194"/>
      <c r="S1117" s="194"/>
      <c r="T1117" s="194"/>
      <c r="U1117" s="194"/>
      <c r="V1117" s="194"/>
      <c r="W1117" s="194"/>
      <c r="X1117" s="194"/>
      <c r="Y1117" s="194"/>
      <c r="Z1117" s="194"/>
      <c r="AA1117" s="194"/>
      <c r="AB1117" s="194"/>
      <c r="AC1117" s="194"/>
      <c r="AD1117" s="194"/>
      <c r="AE1117" s="194"/>
      <c r="AF1117" s="194"/>
      <c r="AG1117" s="194"/>
      <c r="AH1117" s="194"/>
      <c r="AI1117" s="194"/>
      <c r="AJ1117" s="194"/>
      <c r="AK1117" s="194"/>
      <c r="AL1117" s="194"/>
      <c r="AM1117" s="194"/>
      <c r="AN1117" s="194"/>
      <c r="AO1117" s="194"/>
      <c r="AP1117" s="194"/>
      <c r="AQ1117" s="194"/>
      <c r="AR1117" s="194"/>
      <c r="AS1117" s="46"/>
    </row>
    <row r="1118" spans="2:45" s="192" customFormat="1">
      <c r="B1118" s="193"/>
      <c r="C1118" s="193"/>
      <c r="D1118" s="194"/>
      <c r="E1118" s="194"/>
      <c r="H1118" s="194"/>
      <c r="I1118" s="194"/>
      <c r="J1118" s="194"/>
      <c r="K1118" s="194"/>
      <c r="L1118" s="194"/>
      <c r="M1118" s="194"/>
      <c r="N1118" s="194"/>
      <c r="O1118" s="194"/>
      <c r="P1118" s="194"/>
      <c r="Q1118" s="194"/>
      <c r="R1118" s="194"/>
      <c r="S1118" s="194"/>
      <c r="T1118" s="194"/>
      <c r="U1118" s="194"/>
      <c r="V1118" s="194"/>
      <c r="W1118" s="194"/>
      <c r="X1118" s="194"/>
      <c r="Y1118" s="194"/>
      <c r="Z1118" s="194"/>
      <c r="AA1118" s="194"/>
      <c r="AB1118" s="194"/>
      <c r="AC1118" s="194"/>
      <c r="AD1118" s="194"/>
      <c r="AE1118" s="194"/>
      <c r="AF1118" s="194"/>
      <c r="AG1118" s="194"/>
      <c r="AH1118" s="194"/>
      <c r="AI1118" s="194"/>
      <c r="AJ1118" s="194"/>
      <c r="AK1118" s="194"/>
      <c r="AL1118" s="194"/>
      <c r="AM1118" s="194"/>
      <c r="AN1118" s="194"/>
      <c r="AO1118" s="194"/>
      <c r="AP1118" s="194"/>
      <c r="AQ1118" s="194"/>
      <c r="AR1118" s="194"/>
      <c r="AS1118" s="46"/>
    </row>
    <row r="1119" spans="2:45" s="192" customFormat="1">
      <c r="B1119" s="193"/>
      <c r="C1119" s="193"/>
      <c r="D1119" s="194"/>
      <c r="E1119" s="194"/>
      <c r="H1119" s="194"/>
      <c r="I1119" s="194"/>
      <c r="J1119" s="194"/>
      <c r="K1119" s="194"/>
      <c r="L1119" s="194"/>
      <c r="M1119" s="194"/>
      <c r="N1119" s="194"/>
      <c r="O1119" s="194"/>
      <c r="P1119" s="194"/>
      <c r="Q1119" s="194"/>
      <c r="R1119" s="194"/>
      <c r="S1119" s="194"/>
      <c r="T1119" s="194"/>
      <c r="U1119" s="194"/>
      <c r="V1119" s="194"/>
      <c r="W1119" s="194"/>
      <c r="X1119" s="194"/>
      <c r="Y1119" s="194"/>
      <c r="Z1119" s="194"/>
      <c r="AA1119" s="194"/>
      <c r="AB1119" s="194"/>
      <c r="AC1119" s="194"/>
      <c r="AD1119" s="194"/>
      <c r="AE1119" s="194"/>
      <c r="AF1119" s="194"/>
      <c r="AG1119" s="194"/>
      <c r="AH1119" s="194"/>
      <c r="AI1119" s="194"/>
      <c r="AJ1119" s="194"/>
      <c r="AK1119" s="194"/>
      <c r="AL1119" s="194"/>
      <c r="AM1119" s="194"/>
      <c r="AN1119" s="194"/>
      <c r="AO1119" s="194"/>
      <c r="AP1119" s="194"/>
      <c r="AQ1119" s="194"/>
      <c r="AR1119" s="194"/>
      <c r="AS1119" s="46"/>
    </row>
    <row r="1120" spans="2:45" s="192" customFormat="1">
      <c r="B1120" s="193"/>
      <c r="C1120" s="193"/>
      <c r="D1120" s="194"/>
      <c r="E1120" s="194"/>
      <c r="H1120" s="194"/>
      <c r="I1120" s="194"/>
      <c r="J1120" s="194"/>
      <c r="K1120" s="194"/>
      <c r="L1120" s="194"/>
      <c r="M1120" s="194"/>
      <c r="N1120" s="194"/>
      <c r="O1120" s="194"/>
      <c r="P1120" s="194"/>
      <c r="Q1120" s="194"/>
      <c r="R1120" s="194"/>
      <c r="S1120" s="194"/>
      <c r="T1120" s="194"/>
      <c r="U1120" s="194"/>
      <c r="V1120" s="194"/>
      <c r="W1120" s="194"/>
      <c r="X1120" s="194"/>
      <c r="Y1120" s="194"/>
      <c r="Z1120" s="194"/>
      <c r="AA1120" s="194"/>
      <c r="AB1120" s="194"/>
      <c r="AC1120" s="194"/>
      <c r="AD1120" s="194"/>
      <c r="AE1120" s="194"/>
      <c r="AF1120" s="194"/>
      <c r="AG1120" s="194"/>
      <c r="AH1120" s="194"/>
      <c r="AI1120" s="194"/>
      <c r="AJ1120" s="194"/>
      <c r="AK1120" s="194"/>
      <c r="AL1120" s="194"/>
      <c r="AM1120" s="194"/>
      <c r="AN1120" s="194"/>
      <c r="AO1120" s="194"/>
      <c r="AP1120" s="194"/>
      <c r="AQ1120" s="194"/>
      <c r="AR1120" s="194"/>
      <c r="AS1120" s="46"/>
    </row>
    <row r="1121" spans="2:45" s="192" customFormat="1">
      <c r="B1121" s="193"/>
      <c r="C1121" s="193"/>
      <c r="D1121" s="194"/>
      <c r="E1121" s="194"/>
      <c r="H1121" s="194"/>
      <c r="I1121" s="194"/>
      <c r="J1121" s="194"/>
      <c r="K1121" s="194"/>
      <c r="L1121" s="194"/>
      <c r="M1121" s="194"/>
      <c r="N1121" s="194"/>
      <c r="O1121" s="194"/>
      <c r="P1121" s="194"/>
      <c r="Q1121" s="194"/>
      <c r="R1121" s="194"/>
      <c r="S1121" s="194"/>
      <c r="T1121" s="194"/>
      <c r="U1121" s="194"/>
      <c r="V1121" s="194"/>
      <c r="W1121" s="194"/>
      <c r="X1121" s="194"/>
      <c r="Y1121" s="194"/>
      <c r="Z1121" s="194"/>
      <c r="AA1121" s="194"/>
      <c r="AB1121" s="194"/>
      <c r="AC1121" s="194"/>
      <c r="AD1121" s="194"/>
      <c r="AE1121" s="194"/>
      <c r="AF1121" s="194"/>
      <c r="AG1121" s="194"/>
      <c r="AH1121" s="194"/>
      <c r="AI1121" s="194"/>
      <c r="AJ1121" s="194"/>
      <c r="AK1121" s="194"/>
      <c r="AL1121" s="194"/>
      <c r="AM1121" s="194"/>
      <c r="AN1121" s="194"/>
      <c r="AO1121" s="194"/>
      <c r="AP1121" s="194"/>
      <c r="AQ1121" s="194"/>
      <c r="AR1121" s="194"/>
      <c r="AS1121" s="46"/>
    </row>
    <row r="1122" spans="2:45" s="192" customFormat="1">
      <c r="B1122" s="193"/>
      <c r="C1122" s="193"/>
      <c r="D1122" s="194"/>
      <c r="E1122" s="194"/>
      <c r="H1122" s="194"/>
      <c r="I1122" s="194"/>
      <c r="J1122" s="194"/>
      <c r="K1122" s="194"/>
      <c r="L1122" s="194"/>
      <c r="M1122" s="194"/>
      <c r="N1122" s="194"/>
      <c r="O1122" s="194"/>
      <c r="P1122" s="194"/>
      <c r="Q1122" s="194"/>
      <c r="R1122" s="194"/>
      <c r="S1122" s="194"/>
      <c r="T1122" s="194"/>
      <c r="U1122" s="194"/>
      <c r="V1122" s="194"/>
      <c r="W1122" s="194"/>
      <c r="X1122" s="194"/>
      <c r="Y1122" s="194"/>
      <c r="Z1122" s="194"/>
      <c r="AA1122" s="194"/>
      <c r="AB1122" s="194"/>
      <c r="AC1122" s="194"/>
      <c r="AD1122" s="194"/>
      <c r="AE1122" s="194"/>
      <c r="AF1122" s="194"/>
      <c r="AG1122" s="194"/>
      <c r="AH1122" s="194"/>
      <c r="AI1122" s="194"/>
      <c r="AJ1122" s="194"/>
      <c r="AK1122" s="194"/>
      <c r="AL1122" s="194"/>
      <c r="AM1122" s="194"/>
      <c r="AN1122" s="194"/>
      <c r="AO1122" s="194"/>
      <c r="AP1122" s="194"/>
      <c r="AQ1122" s="194"/>
      <c r="AR1122" s="194"/>
      <c r="AS1122" s="46"/>
    </row>
    <row r="1123" spans="2:45" s="192" customFormat="1">
      <c r="B1123" s="193"/>
      <c r="C1123" s="193"/>
      <c r="D1123" s="194"/>
      <c r="E1123" s="194"/>
      <c r="H1123" s="194"/>
      <c r="I1123" s="194"/>
      <c r="J1123" s="194"/>
      <c r="K1123" s="194"/>
      <c r="L1123" s="194"/>
      <c r="M1123" s="194"/>
      <c r="N1123" s="194"/>
      <c r="O1123" s="194"/>
      <c r="P1123" s="194"/>
      <c r="Q1123" s="194"/>
      <c r="R1123" s="194"/>
      <c r="S1123" s="194"/>
      <c r="T1123" s="194"/>
      <c r="U1123" s="194"/>
      <c r="V1123" s="194"/>
      <c r="W1123" s="194"/>
      <c r="X1123" s="194"/>
      <c r="Y1123" s="194"/>
      <c r="Z1123" s="194"/>
      <c r="AA1123" s="194"/>
      <c r="AB1123" s="194"/>
      <c r="AC1123" s="194"/>
      <c r="AD1123" s="194"/>
      <c r="AE1123" s="194"/>
      <c r="AF1123" s="194"/>
      <c r="AG1123" s="194"/>
      <c r="AH1123" s="194"/>
      <c r="AI1123" s="194"/>
      <c r="AJ1123" s="194"/>
      <c r="AK1123" s="194"/>
      <c r="AL1123" s="194"/>
      <c r="AM1123" s="194"/>
      <c r="AN1123" s="194"/>
      <c r="AO1123" s="194"/>
      <c r="AP1123" s="194"/>
      <c r="AQ1123" s="194"/>
      <c r="AR1123" s="194"/>
      <c r="AS1123" s="46"/>
    </row>
    <row r="1124" spans="2:45" s="192" customFormat="1">
      <c r="B1124" s="193"/>
      <c r="C1124" s="193"/>
      <c r="D1124" s="194"/>
      <c r="E1124" s="194"/>
      <c r="H1124" s="194"/>
      <c r="I1124" s="194"/>
      <c r="J1124" s="194"/>
      <c r="K1124" s="194"/>
      <c r="L1124" s="194"/>
      <c r="M1124" s="194"/>
      <c r="N1124" s="194"/>
      <c r="O1124" s="194"/>
      <c r="P1124" s="194"/>
      <c r="Q1124" s="194"/>
      <c r="R1124" s="194"/>
      <c r="S1124" s="194"/>
      <c r="T1124" s="194"/>
      <c r="U1124" s="194"/>
      <c r="V1124" s="194"/>
      <c r="W1124" s="194"/>
      <c r="X1124" s="194"/>
      <c r="Y1124" s="194"/>
      <c r="Z1124" s="194"/>
      <c r="AA1124" s="194"/>
      <c r="AB1124" s="194"/>
      <c r="AC1124" s="194"/>
      <c r="AD1124" s="194"/>
      <c r="AE1124" s="194"/>
      <c r="AF1124" s="194"/>
      <c r="AG1124" s="194"/>
      <c r="AH1124" s="194"/>
      <c r="AI1124" s="194"/>
      <c r="AJ1124" s="194"/>
      <c r="AK1124" s="194"/>
      <c r="AL1124" s="194"/>
      <c r="AM1124" s="194"/>
      <c r="AN1124" s="194"/>
      <c r="AO1124" s="194"/>
      <c r="AP1124" s="194"/>
      <c r="AQ1124" s="194"/>
      <c r="AR1124" s="194"/>
      <c r="AS1124" s="46"/>
    </row>
    <row r="1125" spans="2:45" s="192" customFormat="1">
      <c r="B1125" s="193"/>
      <c r="C1125" s="193"/>
      <c r="D1125" s="194"/>
      <c r="E1125" s="194"/>
      <c r="H1125" s="194"/>
      <c r="I1125" s="194"/>
      <c r="J1125" s="194"/>
      <c r="K1125" s="194"/>
      <c r="L1125" s="194"/>
      <c r="M1125" s="194"/>
      <c r="N1125" s="194"/>
      <c r="O1125" s="194"/>
      <c r="P1125" s="194"/>
      <c r="Q1125" s="194"/>
      <c r="R1125" s="194"/>
      <c r="S1125" s="194"/>
      <c r="T1125" s="194"/>
      <c r="U1125" s="194"/>
      <c r="V1125" s="194"/>
      <c r="W1125" s="194"/>
      <c r="X1125" s="194"/>
      <c r="Y1125" s="194"/>
      <c r="Z1125" s="194"/>
      <c r="AA1125" s="194"/>
      <c r="AB1125" s="194"/>
      <c r="AC1125" s="194"/>
      <c r="AD1125" s="194"/>
      <c r="AE1125" s="194"/>
      <c r="AF1125" s="194"/>
      <c r="AG1125" s="194"/>
      <c r="AH1125" s="194"/>
      <c r="AI1125" s="194"/>
      <c r="AJ1125" s="194"/>
      <c r="AK1125" s="194"/>
      <c r="AL1125" s="194"/>
      <c r="AM1125" s="194"/>
      <c r="AN1125" s="194"/>
      <c r="AO1125" s="194"/>
      <c r="AP1125" s="194"/>
      <c r="AQ1125" s="194"/>
      <c r="AR1125" s="194"/>
      <c r="AS1125" s="46"/>
    </row>
    <row r="1126" spans="2:45" s="192" customFormat="1">
      <c r="B1126" s="193"/>
      <c r="C1126" s="193"/>
      <c r="D1126" s="194"/>
      <c r="E1126" s="194"/>
      <c r="H1126" s="194"/>
      <c r="I1126" s="194"/>
      <c r="J1126" s="194"/>
      <c r="K1126" s="194"/>
      <c r="L1126" s="194"/>
      <c r="M1126" s="194"/>
      <c r="N1126" s="194"/>
      <c r="O1126" s="194"/>
      <c r="P1126" s="194"/>
      <c r="Q1126" s="194"/>
      <c r="R1126" s="194"/>
      <c r="S1126" s="194"/>
      <c r="T1126" s="194"/>
      <c r="U1126" s="194"/>
      <c r="V1126" s="194"/>
      <c r="W1126" s="194"/>
      <c r="X1126" s="194"/>
      <c r="Y1126" s="194"/>
      <c r="Z1126" s="194"/>
      <c r="AA1126" s="194"/>
      <c r="AB1126" s="194"/>
      <c r="AC1126" s="194"/>
      <c r="AD1126" s="194"/>
      <c r="AE1126" s="194"/>
      <c r="AF1126" s="194"/>
      <c r="AG1126" s="194"/>
      <c r="AH1126" s="194"/>
      <c r="AI1126" s="194"/>
      <c r="AJ1126" s="194"/>
      <c r="AK1126" s="194"/>
      <c r="AL1126" s="194"/>
      <c r="AM1126" s="194"/>
      <c r="AN1126" s="194"/>
      <c r="AO1126" s="194"/>
      <c r="AP1126" s="194"/>
      <c r="AQ1126" s="194"/>
      <c r="AR1126" s="194"/>
      <c r="AS1126" s="46"/>
    </row>
    <row r="1127" spans="2:45" s="192" customFormat="1">
      <c r="B1127" s="193"/>
      <c r="C1127" s="193"/>
      <c r="D1127" s="194"/>
      <c r="E1127" s="194"/>
      <c r="H1127" s="194"/>
      <c r="I1127" s="194"/>
      <c r="J1127" s="194"/>
      <c r="K1127" s="194"/>
      <c r="L1127" s="194"/>
      <c r="M1127" s="194"/>
      <c r="N1127" s="194"/>
      <c r="O1127" s="194"/>
      <c r="P1127" s="194"/>
      <c r="Q1127" s="194"/>
      <c r="R1127" s="194"/>
      <c r="S1127" s="194"/>
      <c r="T1127" s="194"/>
      <c r="U1127" s="194"/>
      <c r="V1127" s="194"/>
      <c r="W1127" s="194"/>
      <c r="X1127" s="194"/>
      <c r="Y1127" s="194"/>
      <c r="Z1127" s="194"/>
      <c r="AA1127" s="194"/>
      <c r="AB1127" s="194"/>
      <c r="AC1127" s="194"/>
      <c r="AD1127" s="194"/>
      <c r="AE1127" s="194"/>
      <c r="AF1127" s="194"/>
      <c r="AG1127" s="194"/>
      <c r="AH1127" s="194"/>
      <c r="AI1127" s="194"/>
      <c r="AJ1127" s="194"/>
      <c r="AK1127" s="194"/>
      <c r="AL1127" s="194"/>
      <c r="AM1127" s="194"/>
      <c r="AN1127" s="194"/>
      <c r="AO1127" s="194"/>
      <c r="AP1127" s="194"/>
      <c r="AQ1127" s="194"/>
      <c r="AR1127" s="194"/>
      <c r="AS1127" s="46"/>
    </row>
    <row r="1128" spans="2:45" s="192" customFormat="1">
      <c r="B1128" s="193"/>
      <c r="C1128" s="193"/>
      <c r="D1128" s="194"/>
      <c r="E1128" s="194"/>
      <c r="H1128" s="194"/>
      <c r="I1128" s="194"/>
      <c r="J1128" s="194"/>
      <c r="K1128" s="194"/>
      <c r="L1128" s="194"/>
      <c r="M1128" s="194"/>
      <c r="N1128" s="194"/>
      <c r="O1128" s="194"/>
      <c r="P1128" s="194"/>
      <c r="Q1128" s="194"/>
      <c r="R1128" s="194"/>
      <c r="S1128" s="194"/>
      <c r="T1128" s="194"/>
      <c r="U1128" s="194"/>
      <c r="V1128" s="194"/>
      <c r="W1128" s="194"/>
      <c r="X1128" s="194"/>
      <c r="Y1128" s="194"/>
      <c r="Z1128" s="194"/>
      <c r="AA1128" s="194"/>
      <c r="AB1128" s="194"/>
      <c r="AC1128" s="194"/>
      <c r="AD1128" s="194"/>
      <c r="AE1128" s="194"/>
      <c r="AF1128" s="194"/>
      <c r="AG1128" s="194"/>
      <c r="AH1128" s="194"/>
      <c r="AI1128" s="194"/>
      <c r="AJ1128" s="194"/>
      <c r="AK1128" s="194"/>
      <c r="AL1128" s="194"/>
      <c r="AM1128" s="194"/>
      <c r="AN1128" s="194"/>
      <c r="AO1128" s="194"/>
      <c r="AP1128" s="194"/>
      <c r="AQ1128" s="194"/>
      <c r="AR1128" s="194"/>
      <c r="AS1128" s="46"/>
    </row>
    <row r="1129" spans="2:45" s="192" customFormat="1">
      <c r="B1129" s="193"/>
      <c r="C1129" s="193"/>
      <c r="D1129" s="194"/>
      <c r="E1129" s="194"/>
      <c r="H1129" s="194"/>
      <c r="I1129" s="194"/>
      <c r="J1129" s="194"/>
      <c r="K1129" s="194"/>
      <c r="L1129" s="194"/>
      <c r="M1129" s="194"/>
      <c r="N1129" s="194"/>
      <c r="O1129" s="194"/>
      <c r="P1129" s="194"/>
      <c r="Q1129" s="194"/>
      <c r="R1129" s="194"/>
      <c r="S1129" s="194"/>
      <c r="T1129" s="194"/>
      <c r="U1129" s="194"/>
      <c r="V1129" s="194"/>
      <c r="W1129" s="194"/>
      <c r="X1129" s="194"/>
      <c r="Y1129" s="194"/>
      <c r="Z1129" s="194"/>
      <c r="AA1129" s="194"/>
      <c r="AB1129" s="194"/>
      <c r="AC1129" s="194"/>
      <c r="AD1129" s="194"/>
      <c r="AE1129" s="194"/>
      <c r="AF1129" s="194"/>
      <c r="AG1129" s="194"/>
      <c r="AH1129" s="194"/>
      <c r="AI1129" s="194"/>
      <c r="AJ1129" s="194"/>
      <c r="AK1129" s="194"/>
      <c r="AL1129" s="194"/>
      <c r="AM1129" s="194"/>
      <c r="AN1129" s="194"/>
      <c r="AO1129" s="194"/>
      <c r="AP1129" s="194"/>
      <c r="AQ1129" s="194"/>
      <c r="AR1129" s="194"/>
      <c r="AS1129" s="46"/>
    </row>
    <row r="1130" spans="2:45" s="192" customFormat="1">
      <c r="B1130" s="193"/>
      <c r="C1130" s="193"/>
      <c r="D1130" s="194"/>
      <c r="E1130" s="194"/>
      <c r="H1130" s="194"/>
      <c r="I1130" s="194"/>
      <c r="J1130" s="194"/>
      <c r="K1130" s="194"/>
      <c r="L1130" s="194"/>
      <c r="M1130" s="194"/>
      <c r="N1130" s="194"/>
      <c r="O1130" s="194"/>
      <c r="P1130" s="194"/>
      <c r="Q1130" s="194"/>
      <c r="R1130" s="194"/>
      <c r="S1130" s="194"/>
      <c r="T1130" s="194"/>
      <c r="U1130" s="194"/>
      <c r="V1130" s="194"/>
      <c r="W1130" s="194"/>
      <c r="X1130" s="194"/>
      <c r="Y1130" s="194"/>
      <c r="Z1130" s="194"/>
      <c r="AA1130" s="194"/>
      <c r="AB1130" s="194"/>
      <c r="AC1130" s="194"/>
      <c r="AD1130" s="194"/>
      <c r="AE1130" s="194"/>
      <c r="AF1130" s="194"/>
      <c r="AG1130" s="194"/>
      <c r="AH1130" s="194"/>
      <c r="AI1130" s="194"/>
      <c r="AJ1130" s="194"/>
      <c r="AK1130" s="194"/>
      <c r="AL1130" s="194"/>
      <c r="AM1130" s="194"/>
      <c r="AN1130" s="194"/>
      <c r="AO1130" s="194"/>
      <c r="AP1130" s="194"/>
      <c r="AQ1130" s="194"/>
      <c r="AR1130" s="194"/>
      <c r="AS1130" s="46"/>
    </row>
    <row r="1131" spans="2:45" s="192" customFormat="1">
      <c r="B1131" s="193"/>
      <c r="C1131" s="193"/>
      <c r="D1131" s="194"/>
      <c r="E1131" s="194"/>
      <c r="H1131" s="194"/>
      <c r="I1131" s="194"/>
      <c r="J1131" s="194"/>
      <c r="K1131" s="194"/>
      <c r="L1131" s="194"/>
      <c r="M1131" s="194"/>
      <c r="N1131" s="194"/>
      <c r="O1131" s="194"/>
      <c r="P1131" s="194"/>
      <c r="Q1131" s="194"/>
      <c r="R1131" s="194"/>
      <c r="S1131" s="194"/>
      <c r="T1131" s="194"/>
      <c r="U1131" s="194"/>
      <c r="V1131" s="194"/>
      <c r="W1131" s="194"/>
      <c r="X1131" s="194"/>
      <c r="Y1131" s="194"/>
      <c r="Z1131" s="194"/>
      <c r="AA1131" s="194"/>
      <c r="AB1131" s="194"/>
      <c r="AC1131" s="194"/>
      <c r="AD1131" s="194"/>
      <c r="AE1131" s="194"/>
      <c r="AF1131" s="194"/>
      <c r="AG1131" s="194"/>
      <c r="AH1131" s="194"/>
      <c r="AI1131" s="194"/>
      <c r="AJ1131" s="194"/>
      <c r="AK1131" s="194"/>
      <c r="AL1131" s="194"/>
      <c r="AM1131" s="194"/>
      <c r="AN1131" s="194"/>
      <c r="AO1131" s="194"/>
      <c r="AP1131" s="194"/>
      <c r="AQ1131" s="194"/>
      <c r="AR1131" s="194"/>
      <c r="AS1131" s="46"/>
    </row>
    <row r="1132" spans="2:45" s="192" customFormat="1">
      <c r="B1132" s="193"/>
      <c r="C1132" s="193"/>
      <c r="D1132" s="194"/>
      <c r="E1132" s="194"/>
      <c r="H1132" s="194"/>
      <c r="I1132" s="194"/>
      <c r="J1132" s="194"/>
      <c r="K1132" s="194"/>
      <c r="L1132" s="194"/>
      <c r="M1132" s="194"/>
      <c r="N1132" s="194"/>
      <c r="O1132" s="194"/>
      <c r="P1132" s="194"/>
      <c r="Q1132" s="194"/>
      <c r="R1132" s="194"/>
      <c r="S1132" s="194"/>
      <c r="T1132" s="194"/>
      <c r="U1132" s="194"/>
      <c r="V1132" s="194"/>
      <c r="W1132" s="194"/>
      <c r="X1132" s="194"/>
      <c r="Y1132" s="194"/>
      <c r="Z1132" s="194"/>
      <c r="AA1132" s="194"/>
      <c r="AB1132" s="194"/>
      <c r="AC1132" s="194"/>
      <c r="AD1132" s="194"/>
      <c r="AE1132" s="194"/>
      <c r="AF1132" s="194"/>
      <c r="AG1132" s="194"/>
      <c r="AH1132" s="194"/>
      <c r="AI1132" s="194"/>
      <c r="AJ1132" s="194"/>
      <c r="AK1132" s="194"/>
      <c r="AL1132" s="194"/>
      <c r="AM1132" s="194"/>
      <c r="AN1132" s="194"/>
      <c r="AO1132" s="194"/>
      <c r="AP1132" s="194"/>
      <c r="AQ1132" s="194"/>
      <c r="AR1132" s="194"/>
      <c r="AS1132" s="46"/>
    </row>
    <row r="1133" spans="2:45" s="192" customFormat="1">
      <c r="B1133" s="193"/>
      <c r="C1133" s="193"/>
      <c r="D1133" s="194"/>
      <c r="E1133" s="194"/>
      <c r="H1133" s="194"/>
      <c r="I1133" s="194"/>
      <c r="J1133" s="194"/>
      <c r="K1133" s="194"/>
      <c r="L1133" s="194"/>
      <c r="M1133" s="194"/>
      <c r="N1133" s="194"/>
      <c r="O1133" s="194"/>
      <c r="P1133" s="194"/>
      <c r="Q1133" s="194"/>
      <c r="R1133" s="194"/>
      <c r="S1133" s="194"/>
      <c r="T1133" s="194"/>
      <c r="U1133" s="194"/>
      <c r="V1133" s="194"/>
      <c r="W1133" s="194"/>
      <c r="X1133" s="194"/>
      <c r="Y1133" s="194"/>
      <c r="Z1133" s="194"/>
      <c r="AA1133" s="194"/>
      <c r="AB1133" s="194"/>
      <c r="AC1133" s="194"/>
      <c r="AD1133" s="194"/>
      <c r="AE1133" s="194"/>
      <c r="AF1133" s="194"/>
      <c r="AG1133" s="194"/>
      <c r="AH1133" s="194"/>
      <c r="AI1133" s="194"/>
      <c r="AJ1133" s="194"/>
      <c r="AK1133" s="194"/>
      <c r="AL1133" s="194"/>
      <c r="AM1133" s="194"/>
      <c r="AN1133" s="194"/>
      <c r="AO1133" s="194"/>
      <c r="AP1133" s="194"/>
      <c r="AQ1133" s="194"/>
      <c r="AR1133" s="194"/>
      <c r="AS1133" s="46"/>
    </row>
    <row r="1134" spans="2:45" s="192" customFormat="1">
      <c r="B1134" s="193"/>
      <c r="C1134" s="193"/>
      <c r="D1134" s="194"/>
      <c r="E1134" s="194"/>
      <c r="H1134" s="194"/>
      <c r="I1134" s="194"/>
      <c r="J1134" s="194"/>
      <c r="K1134" s="194"/>
      <c r="L1134" s="194"/>
      <c r="M1134" s="194"/>
      <c r="N1134" s="194"/>
      <c r="O1134" s="194"/>
      <c r="P1134" s="194"/>
      <c r="Q1134" s="194"/>
      <c r="R1134" s="194"/>
      <c r="S1134" s="194"/>
      <c r="T1134" s="194"/>
      <c r="U1134" s="194"/>
      <c r="V1134" s="194"/>
      <c r="W1134" s="194"/>
      <c r="X1134" s="194"/>
      <c r="Y1134" s="194"/>
      <c r="Z1134" s="194"/>
      <c r="AA1134" s="194"/>
      <c r="AB1134" s="194"/>
      <c r="AC1134" s="194"/>
      <c r="AD1134" s="194"/>
      <c r="AE1134" s="194"/>
      <c r="AF1134" s="194"/>
      <c r="AG1134" s="194"/>
      <c r="AH1134" s="194"/>
      <c r="AI1134" s="194"/>
      <c r="AJ1134" s="194"/>
      <c r="AK1134" s="194"/>
      <c r="AL1134" s="194"/>
      <c r="AM1134" s="194"/>
      <c r="AN1134" s="194"/>
      <c r="AO1134" s="194"/>
      <c r="AP1134" s="194"/>
      <c r="AQ1134" s="194"/>
      <c r="AR1134" s="194"/>
      <c r="AS1134" s="46"/>
    </row>
    <row r="1135" spans="2:45" s="192" customFormat="1">
      <c r="B1135" s="193"/>
      <c r="C1135" s="193"/>
      <c r="D1135" s="194"/>
      <c r="E1135" s="194"/>
      <c r="H1135" s="194"/>
      <c r="I1135" s="194"/>
      <c r="J1135" s="194"/>
      <c r="K1135" s="194"/>
      <c r="L1135" s="194"/>
      <c r="M1135" s="194"/>
      <c r="N1135" s="194"/>
      <c r="O1135" s="194"/>
      <c r="P1135" s="194"/>
      <c r="Q1135" s="194"/>
      <c r="R1135" s="194"/>
      <c r="S1135" s="194"/>
      <c r="T1135" s="194"/>
      <c r="U1135" s="194"/>
      <c r="V1135" s="194"/>
      <c r="W1135" s="194"/>
      <c r="X1135" s="194"/>
      <c r="Y1135" s="194"/>
      <c r="Z1135" s="194"/>
      <c r="AA1135" s="194"/>
      <c r="AB1135" s="194"/>
      <c r="AC1135" s="194"/>
      <c r="AD1135" s="194"/>
      <c r="AE1135" s="194"/>
      <c r="AF1135" s="194"/>
      <c r="AG1135" s="194"/>
      <c r="AH1135" s="194"/>
      <c r="AI1135" s="194"/>
      <c r="AJ1135" s="194"/>
      <c r="AK1135" s="194"/>
      <c r="AL1135" s="194"/>
      <c r="AM1135" s="194"/>
      <c r="AN1135" s="194"/>
      <c r="AO1135" s="194"/>
      <c r="AP1135" s="194"/>
      <c r="AQ1135" s="194"/>
      <c r="AR1135" s="194"/>
      <c r="AS1135" s="46"/>
    </row>
    <row r="1136" spans="2:45" s="192" customFormat="1">
      <c r="B1136" s="193"/>
      <c r="C1136" s="193"/>
      <c r="D1136" s="194"/>
      <c r="E1136" s="194"/>
      <c r="H1136" s="194"/>
      <c r="I1136" s="194"/>
      <c r="J1136" s="194"/>
      <c r="K1136" s="194"/>
      <c r="L1136" s="194"/>
      <c r="M1136" s="194"/>
      <c r="N1136" s="194"/>
      <c r="O1136" s="194"/>
      <c r="P1136" s="194"/>
      <c r="Q1136" s="194"/>
      <c r="R1136" s="194"/>
      <c r="S1136" s="194"/>
      <c r="T1136" s="194"/>
      <c r="U1136" s="194"/>
      <c r="V1136" s="194"/>
      <c r="W1136" s="194"/>
      <c r="X1136" s="194"/>
      <c r="Y1136" s="194"/>
      <c r="Z1136" s="194"/>
      <c r="AA1136" s="194"/>
      <c r="AB1136" s="194"/>
      <c r="AC1136" s="194"/>
      <c r="AD1136" s="194"/>
      <c r="AE1136" s="194"/>
      <c r="AF1136" s="194"/>
      <c r="AG1136" s="194"/>
      <c r="AH1136" s="194"/>
      <c r="AI1136" s="194"/>
      <c r="AJ1136" s="194"/>
      <c r="AK1136" s="194"/>
      <c r="AL1136" s="194"/>
      <c r="AM1136" s="194"/>
      <c r="AN1136" s="194"/>
      <c r="AO1136" s="194"/>
      <c r="AP1136" s="194"/>
      <c r="AQ1136" s="194"/>
      <c r="AR1136" s="194"/>
      <c r="AS1136" s="46"/>
    </row>
    <row r="1137" spans="2:45" s="192" customFormat="1">
      <c r="B1137" s="193"/>
      <c r="C1137" s="193"/>
      <c r="D1137" s="194"/>
      <c r="E1137" s="194"/>
      <c r="H1137" s="194"/>
      <c r="I1137" s="194"/>
      <c r="J1137" s="194"/>
      <c r="K1137" s="194"/>
      <c r="L1137" s="194"/>
      <c r="M1137" s="194"/>
      <c r="N1137" s="194"/>
      <c r="O1137" s="194"/>
      <c r="P1137" s="194"/>
      <c r="Q1137" s="194"/>
      <c r="R1137" s="194"/>
      <c r="S1137" s="194"/>
      <c r="T1137" s="194"/>
      <c r="U1137" s="194"/>
      <c r="V1137" s="194"/>
      <c r="W1137" s="194"/>
      <c r="X1137" s="194"/>
      <c r="Y1137" s="194"/>
      <c r="Z1137" s="194"/>
      <c r="AA1137" s="194"/>
      <c r="AB1137" s="194"/>
      <c r="AC1137" s="194"/>
      <c r="AD1137" s="194"/>
      <c r="AE1137" s="194"/>
      <c r="AF1137" s="194"/>
      <c r="AG1137" s="194"/>
      <c r="AH1137" s="194"/>
      <c r="AI1137" s="194"/>
      <c r="AJ1137" s="194"/>
      <c r="AK1137" s="194"/>
      <c r="AL1137" s="194"/>
      <c r="AM1137" s="194"/>
      <c r="AN1137" s="194"/>
      <c r="AO1137" s="194"/>
      <c r="AP1137" s="194"/>
      <c r="AQ1137" s="194"/>
      <c r="AR1137" s="194"/>
      <c r="AS1137" s="46"/>
    </row>
    <row r="1138" spans="2:45" s="192" customFormat="1">
      <c r="B1138" s="193"/>
      <c r="C1138" s="193"/>
      <c r="D1138" s="194"/>
      <c r="E1138" s="194"/>
      <c r="H1138" s="194"/>
      <c r="I1138" s="194"/>
      <c r="J1138" s="194"/>
      <c r="K1138" s="194"/>
      <c r="L1138" s="194"/>
      <c r="M1138" s="194"/>
      <c r="N1138" s="194"/>
      <c r="O1138" s="194"/>
      <c r="P1138" s="194"/>
      <c r="Q1138" s="194"/>
      <c r="R1138" s="194"/>
      <c r="S1138" s="194"/>
      <c r="T1138" s="194"/>
      <c r="U1138" s="194"/>
      <c r="V1138" s="194"/>
      <c r="W1138" s="194"/>
      <c r="X1138" s="194"/>
      <c r="Y1138" s="194"/>
      <c r="Z1138" s="194"/>
      <c r="AA1138" s="194"/>
      <c r="AB1138" s="194"/>
      <c r="AC1138" s="194"/>
      <c r="AD1138" s="194"/>
      <c r="AE1138" s="194"/>
      <c r="AF1138" s="194"/>
      <c r="AG1138" s="194"/>
      <c r="AH1138" s="194"/>
      <c r="AI1138" s="194"/>
      <c r="AJ1138" s="194"/>
      <c r="AK1138" s="194"/>
      <c r="AL1138" s="194"/>
      <c r="AM1138" s="194"/>
      <c r="AN1138" s="194"/>
      <c r="AO1138" s="194"/>
      <c r="AP1138" s="194"/>
      <c r="AQ1138" s="194"/>
      <c r="AR1138" s="194"/>
      <c r="AS1138" s="46"/>
    </row>
    <row r="1139" spans="2:45" s="192" customFormat="1">
      <c r="B1139" s="193"/>
      <c r="C1139" s="193"/>
      <c r="D1139" s="194"/>
      <c r="E1139" s="194"/>
      <c r="H1139" s="194"/>
      <c r="I1139" s="194"/>
      <c r="J1139" s="194"/>
      <c r="K1139" s="194"/>
      <c r="L1139" s="194"/>
      <c r="M1139" s="194"/>
      <c r="N1139" s="194"/>
      <c r="O1139" s="194"/>
      <c r="P1139" s="194"/>
      <c r="Q1139" s="194"/>
      <c r="R1139" s="194"/>
      <c r="S1139" s="194"/>
      <c r="T1139" s="194"/>
      <c r="U1139" s="194"/>
      <c r="V1139" s="194"/>
      <c r="W1139" s="194"/>
      <c r="X1139" s="194"/>
      <c r="Y1139" s="194"/>
      <c r="Z1139" s="194"/>
      <c r="AA1139" s="194"/>
      <c r="AB1139" s="194"/>
      <c r="AC1139" s="194"/>
      <c r="AD1139" s="194"/>
      <c r="AE1139" s="194"/>
      <c r="AF1139" s="194"/>
      <c r="AG1139" s="194"/>
      <c r="AH1139" s="194"/>
      <c r="AI1139" s="194"/>
      <c r="AJ1139" s="194"/>
      <c r="AK1139" s="194"/>
      <c r="AL1139" s="194"/>
      <c r="AM1139" s="194"/>
      <c r="AN1139" s="194"/>
      <c r="AO1139" s="194"/>
      <c r="AP1139" s="194"/>
      <c r="AQ1139" s="194"/>
      <c r="AR1139" s="194"/>
      <c r="AS1139" s="46"/>
    </row>
    <row r="1140" spans="2:45" s="192" customFormat="1">
      <c r="B1140" s="193"/>
      <c r="C1140" s="193"/>
      <c r="D1140" s="194"/>
      <c r="E1140" s="194"/>
      <c r="H1140" s="194"/>
      <c r="I1140" s="194"/>
      <c r="J1140" s="194"/>
      <c r="K1140" s="194"/>
      <c r="L1140" s="194"/>
      <c r="M1140" s="194"/>
      <c r="N1140" s="194"/>
      <c r="O1140" s="194"/>
      <c r="P1140" s="194"/>
      <c r="Q1140" s="194"/>
      <c r="R1140" s="194"/>
      <c r="S1140" s="194"/>
      <c r="T1140" s="194"/>
      <c r="U1140" s="194"/>
      <c r="V1140" s="194"/>
      <c r="W1140" s="194"/>
      <c r="X1140" s="194"/>
      <c r="Y1140" s="194"/>
      <c r="Z1140" s="194"/>
      <c r="AA1140" s="194"/>
      <c r="AB1140" s="194"/>
      <c r="AC1140" s="194"/>
      <c r="AD1140" s="194"/>
      <c r="AE1140" s="194"/>
      <c r="AF1140" s="194"/>
      <c r="AG1140" s="194"/>
      <c r="AH1140" s="194"/>
      <c r="AI1140" s="194"/>
      <c r="AJ1140" s="194"/>
      <c r="AK1140" s="194"/>
      <c r="AL1140" s="194"/>
      <c r="AM1140" s="194"/>
      <c r="AN1140" s="194"/>
      <c r="AO1140" s="194"/>
      <c r="AP1140" s="194"/>
      <c r="AQ1140" s="194"/>
      <c r="AR1140" s="194"/>
      <c r="AS1140" s="46"/>
    </row>
    <row r="1141" spans="2:45" s="192" customFormat="1">
      <c r="B1141" s="193"/>
      <c r="C1141" s="193"/>
      <c r="D1141" s="194"/>
      <c r="E1141" s="194"/>
      <c r="H1141" s="194"/>
      <c r="I1141" s="194"/>
      <c r="J1141" s="194"/>
      <c r="K1141" s="194"/>
      <c r="L1141" s="194"/>
      <c r="M1141" s="194"/>
      <c r="N1141" s="194"/>
      <c r="O1141" s="194"/>
      <c r="P1141" s="194"/>
      <c r="Q1141" s="194"/>
      <c r="R1141" s="194"/>
      <c r="S1141" s="194"/>
      <c r="T1141" s="194"/>
      <c r="U1141" s="194"/>
      <c r="V1141" s="194"/>
      <c r="W1141" s="194"/>
      <c r="X1141" s="194"/>
      <c r="Y1141" s="194"/>
      <c r="Z1141" s="194"/>
      <c r="AA1141" s="194"/>
      <c r="AB1141" s="194"/>
      <c r="AC1141" s="194"/>
      <c r="AD1141" s="194"/>
      <c r="AE1141" s="194"/>
      <c r="AF1141" s="194"/>
      <c r="AG1141" s="194"/>
      <c r="AH1141" s="194"/>
      <c r="AI1141" s="194"/>
      <c r="AJ1141" s="194"/>
      <c r="AK1141" s="194"/>
      <c r="AL1141" s="194"/>
      <c r="AM1141" s="194"/>
      <c r="AN1141" s="194"/>
      <c r="AO1141" s="194"/>
      <c r="AP1141" s="194"/>
      <c r="AQ1141" s="194"/>
      <c r="AR1141" s="194"/>
      <c r="AS1141" s="46"/>
    </row>
    <row r="1142" spans="2:45" s="192" customFormat="1">
      <c r="B1142" s="193"/>
      <c r="C1142" s="193"/>
      <c r="D1142" s="194"/>
      <c r="E1142" s="194"/>
      <c r="H1142" s="194"/>
      <c r="I1142" s="194"/>
      <c r="J1142" s="194"/>
      <c r="K1142" s="194"/>
      <c r="L1142" s="194"/>
      <c r="M1142" s="194"/>
      <c r="N1142" s="194"/>
      <c r="O1142" s="194"/>
      <c r="P1142" s="194"/>
      <c r="Q1142" s="194"/>
      <c r="R1142" s="194"/>
      <c r="S1142" s="194"/>
      <c r="T1142" s="194"/>
      <c r="U1142" s="194"/>
      <c r="V1142" s="194"/>
      <c r="W1142" s="194"/>
      <c r="X1142" s="194"/>
      <c r="Y1142" s="194"/>
      <c r="Z1142" s="194"/>
      <c r="AA1142" s="194"/>
      <c r="AB1142" s="194"/>
      <c r="AC1142" s="194"/>
      <c r="AD1142" s="194"/>
      <c r="AE1142" s="194"/>
      <c r="AF1142" s="194"/>
      <c r="AG1142" s="194"/>
      <c r="AH1142" s="194"/>
      <c r="AI1142" s="194"/>
      <c r="AJ1142" s="194"/>
      <c r="AK1142" s="194"/>
      <c r="AL1142" s="194"/>
      <c r="AM1142" s="194"/>
      <c r="AN1142" s="194"/>
      <c r="AO1142" s="194"/>
      <c r="AP1142" s="194"/>
      <c r="AQ1142" s="194"/>
      <c r="AR1142" s="194"/>
      <c r="AS1142" s="46"/>
    </row>
    <row r="1143" spans="2:45" s="192" customFormat="1">
      <c r="B1143" s="193"/>
      <c r="C1143" s="193"/>
      <c r="D1143" s="194"/>
      <c r="E1143" s="194"/>
      <c r="H1143" s="194"/>
      <c r="I1143" s="194"/>
      <c r="J1143" s="194"/>
      <c r="K1143" s="194"/>
      <c r="L1143" s="194"/>
      <c r="M1143" s="194"/>
      <c r="N1143" s="194"/>
      <c r="O1143" s="194"/>
      <c r="P1143" s="194"/>
      <c r="Q1143" s="194"/>
      <c r="R1143" s="194"/>
      <c r="S1143" s="194"/>
      <c r="T1143" s="194"/>
      <c r="U1143" s="194"/>
      <c r="V1143" s="194"/>
      <c r="W1143" s="194"/>
      <c r="X1143" s="194"/>
      <c r="Y1143" s="194"/>
      <c r="Z1143" s="194"/>
      <c r="AA1143" s="194"/>
      <c r="AB1143" s="194"/>
      <c r="AC1143" s="194"/>
      <c r="AD1143" s="194"/>
      <c r="AE1143" s="194"/>
      <c r="AF1143" s="194"/>
      <c r="AG1143" s="194"/>
      <c r="AH1143" s="194"/>
      <c r="AI1143" s="194"/>
      <c r="AJ1143" s="194"/>
      <c r="AK1143" s="194"/>
      <c r="AL1143" s="194"/>
      <c r="AM1143" s="194"/>
      <c r="AN1143" s="194"/>
      <c r="AO1143" s="194"/>
      <c r="AP1143" s="194"/>
      <c r="AQ1143" s="194"/>
      <c r="AR1143" s="194"/>
      <c r="AS1143" s="46"/>
    </row>
    <row r="1144" spans="2:45" s="192" customFormat="1">
      <c r="B1144" s="193"/>
      <c r="C1144" s="193"/>
      <c r="D1144" s="194"/>
      <c r="E1144" s="194"/>
      <c r="H1144" s="194"/>
      <c r="I1144" s="194"/>
      <c r="J1144" s="194"/>
      <c r="K1144" s="194"/>
      <c r="L1144" s="194"/>
      <c r="M1144" s="194"/>
      <c r="N1144" s="194"/>
      <c r="O1144" s="194"/>
      <c r="P1144" s="194"/>
      <c r="Q1144" s="194"/>
      <c r="R1144" s="194"/>
      <c r="S1144" s="194"/>
      <c r="T1144" s="194"/>
      <c r="U1144" s="194"/>
      <c r="V1144" s="194"/>
      <c r="W1144" s="194"/>
      <c r="X1144" s="194"/>
      <c r="Y1144" s="194"/>
      <c r="Z1144" s="194"/>
      <c r="AA1144" s="194"/>
      <c r="AB1144" s="194"/>
      <c r="AC1144" s="194"/>
      <c r="AD1144" s="194"/>
      <c r="AE1144" s="194"/>
      <c r="AF1144" s="194"/>
      <c r="AG1144" s="194"/>
      <c r="AH1144" s="194"/>
      <c r="AI1144" s="194"/>
      <c r="AJ1144" s="194"/>
      <c r="AK1144" s="194"/>
      <c r="AL1144" s="194"/>
      <c r="AM1144" s="194"/>
      <c r="AN1144" s="194"/>
      <c r="AO1144" s="194"/>
      <c r="AP1144" s="194"/>
      <c r="AQ1144" s="194"/>
      <c r="AR1144" s="194"/>
      <c r="AS1144" s="46"/>
    </row>
    <row r="1145" spans="2:45" s="192" customFormat="1">
      <c r="B1145" s="193"/>
      <c r="C1145" s="193"/>
      <c r="D1145" s="194"/>
      <c r="E1145" s="194"/>
      <c r="H1145" s="194"/>
      <c r="I1145" s="194"/>
      <c r="J1145" s="194"/>
      <c r="K1145" s="194"/>
      <c r="L1145" s="194"/>
      <c r="M1145" s="194"/>
      <c r="N1145" s="194"/>
      <c r="O1145" s="194"/>
      <c r="P1145" s="194"/>
      <c r="Q1145" s="194"/>
      <c r="R1145" s="194"/>
      <c r="S1145" s="194"/>
      <c r="T1145" s="194"/>
      <c r="U1145" s="194"/>
      <c r="V1145" s="194"/>
      <c r="W1145" s="194"/>
      <c r="X1145" s="194"/>
      <c r="Y1145" s="194"/>
      <c r="Z1145" s="194"/>
      <c r="AA1145" s="194"/>
      <c r="AB1145" s="194"/>
      <c r="AC1145" s="194"/>
      <c r="AD1145" s="194"/>
      <c r="AE1145" s="194"/>
      <c r="AF1145" s="194"/>
      <c r="AG1145" s="194"/>
      <c r="AH1145" s="194"/>
      <c r="AI1145" s="194"/>
      <c r="AJ1145" s="194"/>
      <c r="AK1145" s="194"/>
      <c r="AL1145" s="194"/>
      <c r="AM1145" s="194"/>
      <c r="AN1145" s="194"/>
      <c r="AO1145" s="194"/>
      <c r="AP1145" s="194"/>
      <c r="AQ1145" s="194"/>
      <c r="AR1145" s="194"/>
      <c r="AS1145" s="46"/>
    </row>
    <row r="1146" spans="2:45" s="192" customFormat="1">
      <c r="B1146" s="193"/>
      <c r="C1146" s="193"/>
      <c r="D1146" s="194"/>
      <c r="E1146" s="194"/>
      <c r="H1146" s="194"/>
      <c r="I1146" s="194"/>
      <c r="J1146" s="194"/>
      <c r="K1146" s="194"/>
      <c r="L1146" s="194"/>
      <c r="M1146" s="194"/>
      <c r="N1146" s="194"/>
      <c r="O1146" s="194"/>
      <c r="P1146" s="194"/>
      <c r="Q1146" s="194"/>
      <c r="R1146" s="194"/>
      <c r="S1146" s="194"/>
      <c r="T1146" s="194"/>
      <c r="U1146" s="194"/>
      <c r="V1146" s="194"/>
      <c r="W1146" s="194"/>
      <c r="X1146" s="194"/>
      <c r="Y1146" s="194"/>
      <c r="Z1146" s="194"/>
      <c r="AA1146" s="194"/>
      <c r="AB1146" s="194"/>
      <c r="AC1146" s="194"/>
      <c r="AD1146" s="194"/>
      <c r="AE1146" s="194"/>
      <c r="AF1146" s="194"/>
      <c r="AG1146" s="194"/>
      <c r="AH1146" s="194"/>
      <c r="AI1146" s="194"/>
      <c r="AJ1146" s="194"/>
      <c r="AK1146" s="194"/>
      <c r="AL1146" s="194"/>
      <c r="AM1146" s="194"/>
      <c r="AN1146" s="194"/>
      <c r="AO1146" s="194"/>
      <c r="AP1146" s="194"/>
      <c r="AQ1146" s="194"/>
      <c r="AR1146" s="194"/>
      <c r="AS1146" s="46"/>
    </row>
    <row r="1147" spans="2:45" s="192" customFormat="1">
      <c r="B1147" s="193"/>
      <c r="C1147" s="193"/>
      <c r="D1147" s="194"/>
      <c r="E1147" s="194"/>
      <c r="H1147" s="194"/>
      <c r="I1147" s="194"/>
      <c r="J1147" s="194"/>
      <c r="K1147" s="194"/>
      <c r="L1147" s="194"/>
      <c r="M1147" s="194"/>
      <c r="N1147" s="194"/>
      <c r="O1147" s="194"/>
      <c r="P1147" s="194"/>
      <c r="Q1147" s="194"/>
      <c r="R1147" s="194"/>
      <c r="S1147" s="194"/>
      <c r="T1147" s="194"/>
      <c r="U1147" s="194"/>
      <c r="V1147" s="194"/>
      <c r="W1147" s="194"/>
      <c r="X1147" s="194"/>
      <c r="Y1147" s="194"/>
      <c r="Z1147" s="194"/>
      <c r="AA1147" s="194"/>
      <c r="AB1147" s="194"/>
      <c r="AC1147" s="194"/>
      <c r="AD1147" s="194"/>
      <c r="AE1147" s="194"/>
      <c r="AF1147" s="194"/>
      <c r="AG1147" s="194"/>
      <c r="AH1147" s="194"/>
      <c r="AI1147" s="194"/>
      <c r="AJ1147" s="194"/>
      <c r="AK1147" s="194"/>
      <c r="AL1147" s="194"/>
      <c r="AM1147" s="194"/>
      <c r="AN1147" s="194"/>
      <c r="AO1147" s="194"/>
      <c r="AP1147" s="194"/>
      <c r="AQ1147" s="194"/>
      <c r="AR1147" s="194"/>
      <c r="AS1147" s="46"/>
    </row>
    <row r="1148" spans="2:45" s="192" customFormat="1">
      <c r="B1148" s="193"/>
      <c r="C1148" s="193"/>
      <c r="D1148" s="194"/>
      <c r="E1148" s="194"/>
      <c r="H1148" s="194"/>
      <c r="I1148" s="194"/>
      <c r="J1148" s="194"/>
      <c r="K1148" s="194"/>
      <c r="L1148" s="194"/>
      <c r="M1148" s="194"/>
      <c r="N1148" s="194"/>
      <c r="O1148" s="194"/>
      <c r="P1148" s="194"/>
      <c r="Q1148" s="194"/>
      <c r="R1148" s="194"/>
      <c r="S1148" s="194"/>
      <c r="T1148" s="194"/>
      <c r="U1148" s="194"/>
      <c r="V1148" s="194"/>
      <c r="W1148" s="194"/>
      <c r="X1148" s="194"/>
      <c r="Y1148" s="194"/>
      <c r="Z1148" s="194"/>
      <c r="AA1148" s="194"/>
      <c r="AB1148" s="194"/>
      <c r="AC1148" s="194"/>
      <c r="AD1148" s="194"/>
      <c r="AE1148" s="194"/>
      <c r="AF1148" s="194"/>
      <c r="AG1148" s="194"/>
      <c r="AH1148" s="194"/>
      <c r="AI1148" s="194"/>
      <c r="AJ1148" s="194"/>
      <c r="AK1148" s="194"/>
      <c r="AL1148" s="194"/>
      <c r="AM1148" s="194"/>
      <c r="AN1148" s="194"/>
      <c r="AO1148" s="194"/>
      <c r="AP1148" s="194"/>
      <c r="AQ1148" s="194"/>
      <c r="AR1148" s="194"/>
      <c r="AS1148" s="46"/>
    </row>
    <row r="1149" spans="2:45" s="192" customFormat="1">
      <c r="B1149" s="193"/>
      <c r="C1149" s="193"/>
      <c r="D1149" s="194"/>
      <c r="E1149" s="194"/>
      <c r="H1149" s="194"/>
      <c r="I1149" s="194"/>
      <c r="J1149" s="194"/>
      <c r="K1149" s="194"/>
      <c r="L1149" s="194"/>
      <c r="M1149" s="194"/>
      <c r="N1149" s="194"/>
      <c r="O1149" s="194"/>
      <c r="P1149" s="194"/>
      <c r="Q1149" s="194"/>
      <c r="R1149" s="194"/>
      <c r="S1149" s="194"/>
      <c r="T1149" s="194"/>
      <c r="U1149" s="194"/>
      <c r="V1149" s="194"/>
      <c r="W1149" s="194"/>
      <c r="X1149" s="194"/>
      <c r="Y1149" s="194"/>
      <c r="Z1149" s="194"/>
      <c r="AA1149" s="194"/>
      <c r="AB1149" s="194"/>
      <c r="AC1149" s="194"/>
      <c r="AD1149" s="194"/>
      <c r="AE1149" s="194"/>
      <c r="AF1149" s="194"/>
      <c r="AG1149" s="194"/>
      <c r="AH1149" s="194"/>
      <c r="AI1149" s="194"/>
      <c r="AJ1149" s="194"/>
      <c r="AK1149" s="194"/>
      <c r="AL1149" s="194"/>
      <c r="AM1149" s="194"/>
      <c r="AN1149" s="194"/>
      <c r="AO1149" s="194"/>
      <c r="AP1149" s="194"/>
      <c r="AQ1149" s="194"/>
      <c r="AR1149" s="194"/>
      <c r="AS1149" s="46"/>
    </row>
    <row r="1150" spans="2:45" s="192" customFormat="1">
      <c r="B1150" s="193"/>
      <c r="C1150" s="193"/>
      <c r="D1150" s="194"/>
      <c r="E1150" s="194"/>
      <c r="H1150" s="194"/>
      <c r="I1150" s="194"/>
      <c r="J1150" s="194"/>
      <c r="K1150" s="194"/>
      <c r="L1150" s="194"/>
      <c r="M1150" s="194"/>
      <c r="N1150" s="194"/>
      <c r="O1150" s="194"/>
      <c r="P1150" s="194"/>
      <c r="Q1150" s="194"/>
      <c r="R1150" s="194"/>
      <c r="S1150" s="194"/>
      <c r="T1150" s="194"/>
      <c r="U1150" s="194"/>
      <c r="V1150" s="194"/>
      <c r="W1150" s="194"/>
      <c r="X1150" s="194"/>
      <c r="Y1150" s="194"/>
      <c r="Z1150" s="194"/>
      <c r="AA1150" s="194"/>
      <c r="AB1150" s="194"/>
      <c r="AC1150" s="194"/>
      <c r="AD1150" s="194"/>
      <c r="AE1150" s="194"/>
      <c r="AF1150" s="194"/>
      <c r="AG1150" s="194"/>
      <c r="AH1150" s="194"/>
      <c r="AI1150" s="194"/>
      <c r="AJ1150" s="194"/>
      <c r="AK1150" s="194"/>
      <c r="AL1150" s="194"/>
      <c r="AM1150" s="194"/>
      <c r="AN1150" s="194"/>
      <c r="AO1150" s="194"/>
      <c r="AP1150" s="194"/>
      <c r="AQ1150" s="194"/>
      <c r="AR1150" s="194"/>
      <c r="AS1150" s="46"/>
    </row>
    <row r="1151" spans="2:45" s="192" customFormat="1">
      <c r="B1151" s="193"/>
      <c r="C1151" s="193"/>
      <c r="D1151" s="194"/>
      <c r="E1151" s="194"/>
      <c r="H1151" s="194"/>
      <c r="I1151" s="194"/>
      <c r="J1151" s="194"/>
      <c r="K1151" s="194"/>
      <c r="L1151" s="194"/>
      <c r="M1151" s="194"/>
      <c r="N1151" s="194"/>
      <c r="O1151" s="194"/>
      <c r="P1151" s="194"/>
      <c r="Q1151" s="194"/>
      <c r="R1151" s="194"/>
      <c r="S1151" s="194"/>
      <c r="T1151" s="194"/>
      <c r="U1151" s="194"/>
      <c r="V1151" s="194"/>
      <c r="W1151" s="194"/>
      <c r="X1151" s="194"/>
      <c r="Y1151" s="194"/>
      <c r="Z1151" s="194"/>
      <c r="AA1151" s="194"/>
      <c r="AB1151" s="194"/>
      <c r="AC1151" s="194"/>
      <c r="AD1151" s="194"/>
      <c r="AE1151" s="194"/>
      <c r="AF1151" s="194"/>
      <c r="AG1151" s="194"/>
      <c r="AH1151" s="194"/>
      <c r="AI1151" s="194"/>
      <c r="AJ1151" s="194"/>
      <c r="AK1151" s="194"/>
      <c r="AL1151" s="194"/>
      <c r="AM1151" s="194"/>
      <c r="AN1151" s="194"/>
      <c r="AO1151" s="194"/>
      <c r="AP1151" s="194"/>
      <c r="AQ1151" s="194"/>
      <c r="AR1151" s="194"/>
      <c r="AS1151" s="46"/>
    </row>
    <row r="1152" spans="2:45" s="192" customFormat="1">
      <c r="B1152" s="193"/>
      <c r="C1152" s="193"/>
      <c r="D1152" s="194"/>
      <c r="E1152" s="194"/>
      <c r="H1152" s="194"/>
      <c r="I1152" s="194"/>
      <c r="J1152" s="194"/>
      <c r="K1152" s="194"/>
      <c r="L1152" s="194"/>
      <c r="M1152" s="194"/>
      <c r="N1152" s="194"/>
      <c r="O1152" s="194"/>
      <c r="P1152" s="194"/>
      <c r="Q1152" s="194"/>
      <c r="R1152" s="194"/>
      <c r="S1152" s="194"/>
      <c r="T1152" s="194"/>
      <c r="U1152" s="194"/>
      <c r="V1152" s="194"/>
      <c r="W1152" s="194"/>
      <c r="X1152" s="194"/>
      <c r="Y1152" s="194"/>
      <c r="Z1152" s="194"/>
      <c r="AA1152" s="194"/>
      <c r="AB1152" s="194"/>
      <c r="AC1152" s="194"/>
      <c r="AD1152" s="194"/>
      <c r="AE1152" s="194"/>
      <c r="AF1152" s="194"/>
      <c r="AG1152" s="194"/>
      <c r="AH1152" s="194"/>
      <c r="AI1152" s="194"/>
      <c r="AJ1152" s="194"/>
      <c r="AK1152" s="194"/>
      <c r="AL1152" s="194"/>
      <c r="AM1152" s="194"/>
      <c r="AN1152" s="194"/>
      <c r="AO1152" s="194"/>
      <c r="AP1152" s="194"/>
      <c r="AQ1152" s="194"/>
      <c r="AR1152" s="194"/>
      <c r="AS1152" s="46"/>
    </row>
    <row r="1153" spans="2:45" s="192" customFormat="1">
      <c r="B1153" s="193"/>
      <c r="C1153" s="193"/>
      <c r="D1153" s="194"/>
      <c r="E1153" s="194"/>
      <c r="H1153" s="194"/>
      <c r="I1153" s="194"/>
      <c r="J1153" s="194"/>
      <c r="K1153" s="194"/>
      <c r="L1153" s="194"/>
      <c r="M1153" s="194"/>
      <c r="N1153" s="194"/>
      <c r="O1153" s="194"/>
      <c r="P1153" s="194"/>
      <c r="Q1153" s="194"/>
      <c r="R1153" s="194"/>
      <c r="S1153" s="194"/>
      <c r="T1153" s="194"/>
      <c r="U1153" s="194"/>
      <c r="V1153" s="194"/>
      <c r="W1153" s="194"/>
      <c r="X1153" s="194"/>
      <c r="Y1153" s="194"/>
      <c r="Z1153" s="194"/>
      <c r="AA1153" s="194"/>
      <c r="AB1153" s="194"/>
      <c r="AC1153" s="194"/>
      <c r="AD1153" s="194"/>
      <c r="AE1153" s="194"/>
      <c r="AF1153" s="194"/>
      <c r="AG1153" s="194"/>
      <c r="AH1153" s="194"/>
      <c r="AI1153" s="194"/>
      <c r="AJ1153" s="194"/>
      <c r="AK1153" s="194"/>
      <c r="AL1153" s="194"/>
      <c r="AM1153" s="194"/>
      <c r="AN1153" s="194"/>
      <c r="AO1153" s="194"/>
      <c r="AP1153" s="194"/>
      <c r="AQ1153" s="194"/>
      <c r="AR1153" s="194"/>
      <c r="AS1153" s="46"/>
    </row>
    <row r="1154" spans="2:45" s="192" customFormat="1">
      <c r="B1154" s="193"/>
      <c r="C1154" s="193"/>
      <c r="D1154" s="194"/>
      <c r="E1154" s="194"/>
      <c r="H1154" s="194"/>
      <c r="I1154" s="194"/>
      <c r="J1154" s="194"/>
      <c r="K1154" s="194"/>
      <c r="L1154" s="194"/>
      <c r="M1154" s="194"/>
      <c r="N1154" s="194"/>
      <c r="O1154" s="194"/>
      <c r="P1154" s="194"/>
      <c r="Q1154" s="194"/>
      <c r="R1154" s="194"/>
      <c r="S1154" s="194"/>
      <c r="T1154" s="194"/>
      <c r="U1154" s="194"/>
      <c r="V1154" s="194"/>
      <c r="W1154" s="194"/>
      <c r="X1154" s="194"/>
      <c r="Y1154" s="194"/>
      <c r="Z1154" s="194"/>
      <c r="AA1154" s="194"/>
      <c r="AB1154" s="194"/>
      <c r="AC1154" s="194"/>
      <c r="AD1154" s="194"/>
      <c r="AE1154" s="194"/>
      <c r="AF1154" s="194"/>
      <c r="AG1154" s="194"/>
      <c r="AH1154" s="194"/>
      <c r="AI1154" s="194"/>
      <c r="AJ1154" s="194"/>
      <c r="AK1154" s="194"/>
      <c r="AL1154" s="194"/>
      <c r="AM1154" s="194"/>
      <c r="AN1154" s="194"/>
      <c r="AO1154" s="194"/>
      <c r="AP1154" s="194"/>
      <c r="AQ1154" s="194"/>
      <c r="AR1154" s="194"/>
      <c r="AS1154" s="46"/>
    </row>
    <row r="1155" spans="2:45" s="192" customFormat="1">
      <c r="B1155" s="193"/>
      <c r="C1155" s="193"/>
      <c r="D1155" s="194"/>
      <c r="E1155" s="194"/>
      <c r="H1155" s="194"/>
      <c r="I1155" s="194"/>
      <c r="J1155" s="194"/>
      <c r="K1155" s="194"/>
      <c r="L1155" s="194"/>
      <c r="M1155" s="194"/>
      <c r="N1155" s="194"/>
      <c r="O1155" s="194"/>
      <c r="P1155" s="194"/>
      <c r="Q1155" s="194"/>
      <c r="R1155" s="194"/>
      <c r="S1155" s="194"/>
      <c r="T1155" s="194"/>
      <c r="U1155" s="194"/>
      <c r="V1155" s="194"/>
      <c r="W1155" s="194"/>
      <c r="X1155" s="194"/>
      <c r="Y1155" s="194"/>
      <c r="Z1155" s="194"/>
      <c r="AA1155" s="194"/>
      <c r="AB1155" s="194"/>
      <c r="AC1155" s="194"/>
      <c r="AD1155" s="194"/>
      <c r="AE1155" s="194"/>
      <c r="AF1155" s="194"/>
      <c r="AG1155" s="194"/>
      <c r="AH1155" s="194"/>
      <c r="AI1155" s="194"/>
      <c r="AJ1155" s="194"/>
      <c r="AK1155" s="194"/>
      <c r="AL1155" s="194"/>
      <c r="AM1155" s="194"/>
      <c r="AN1155" s="194"/>
      <c r="AO1155" s="194"/>
      <c r="AP1155" s="194"/>
      <c r="AQ1155" s="194"/>
      <c r="AR1155" s="194"/>
      <c r="AS1155" s="46"/>
    </row>
    <row r="1156" spans="2:45" s="192" customFormat="1">
      <c r="B1156" s="193"/>
      <c r="C1156" s="193"/>
      <c r="D1156" s="194"/>
      <c r="E1156" s="194"/>
      <c r="H1156" s="194"/>
      <c r="I1156" s="194"/>
      <c r="J1156" s="194"/>
      <c r="K1156" s="194"/>
      <c r="L1156" s="194"/>
      <c r="M1156" s="194"/>
      <c r="N1156" s="194"/>
      <c r="O1156" s="194"/>
      <c r="P1156" s="194"/>
      <c r="Q1156" s="194"/>
      <c r="R1156" s="194"/>
      <c r="S1156" s="194"/>
      <c r="T1156" s="194"/>
      <c r="U1156" s="194"/>
      <c r="V1156" s="194"/>
      <c r="W1156" s="194"/>
      <c r="X1156" s="194"/>
      <c r="Y1156" s="194"/>
      <c r="Z1156" s="194"/>
      <c r="AA1156" s="194"/>
      <c r="AB1156" s="194"/>
      <c r="AC1156" s="194"/>
      <c r="AD1156" s="194"/>
      <c r="AE1156" s="194"/>
      <c r="AF1156" s="194"/>
      <c r="AG1156" s="194"/>
      <c r="AH1156" s="194"/>
      <c r="AI1156" s="194"/>
      <c r="AJ1156" s="194"/>
      <c r="AK1156" s="194"/>
      <c r="AL1156" s="194"/>
      <c r="AM1156" s="194"/>
      <c r="AN1156" s="194"/>
      <c r="AO1156" s="194"/>
      <c r="AP1156" s="194"/>
      <c r="AQ1156" s="194"/>
      <c r="AR1156" s="194"/>
      <c r="AS1156" s="46"/>
    </row>
    <row r="1157" spans="2:45" s="192" customFormat="1">
      <c r="B1157" s="193"/>
      <c r="C1157" s="193"/>
      <c r="D1157" s="194"/>
      <c r="E1157" s="194"/>
      <c r="H1157" s="194"/>
      <c r="I1157" s="194"/>
      <c r="J1157" s="194"/>
      <c r="K1157" s="194"/>
      <c r="L1157" s="194"/>
      <c r="M1157" s="194"/>
      <c r="N1157" s="194"/>
      <c r="O1157" s="194"/>
      <c r="P1157" s="194"/>
      <c r="Q1157" s="194"/>
      <c r="R1157" s="194"/>
      <c r="S1157" s="194"/>
      <c r="T1157" s="194"/>
      <c r="U1157" s="194"/>
      <c r="V1157" s="194"/>
      <c r="W1157" s="194"/>
      <c r="X1157" s="194"/>
      <c r="Y1157" s="194"/>
      <c r="Z1157" s="194"/>
      <c r="AA1157" s="194"/>
      <c r="AB1157" s="194"/>
      <c r="AC1157" s="194"/>
      <c r="AD1157" s="194"/>
      <c r="AE1157" s="194"/>
      <c r="AF1157" s="194"/>
      <c r="AG1157" s="194"/>
      <c r="AH1157" s="194"/>
      <c r="AI1157" s="194"/>
      <c r="AJ1157" s="194"/>
      <c r="AK1157" s="194"/>
      <c r="AL1157" s="194"/>
      <c r="AM1157" s="194"/>
      <c r="AN1157" s="194"/>
      <c r="AO1157" s="194"/>
      <c r="AP1157" s="194"/>
      <c r="AQ1157" s="194"/>
      <c r="AR1157" s="194"/>
      <c r="AS1157" s="46"/>
    </row>
    <row r="1158" spans="2:45" s="192" customFormat="1">
      <c r="B1158" s="193"/>
      <c r="C1158" s="193"/>
      <c r="D1158" s="194"/>
      <c r="E1158" s="194"/>
      <c r="H1158" s="194"/>
      <c r="I1158" s="194"/>
      <c r="J1158" s="194"/>
      <c r="K1158" s="194"/>
      <c r="L1158" s="194"/>
      <c r="M1158" s="194"/>
      <c r="N1158" s="194"/>
      <c r="O1158" s="194"/>
      <c r="P1158" s="194"/>
      <c r="Q1158" s="194"/>
      <c r="R1158" s="194"/>
      <c r="S1158" s="194"/>
      <c r="T1158" s="194"/>
      <c r="U1158" s="194"/>
      <c r="V1158" s="194"/>
      <c r="W1158" s="194"/>
      <c r="X1158" s="194"/>
      <c r="Y1158" s="194"/>
      <c r="Z1158" s="194"/>
      <c r="AA1158" s="194"/>
      <c r="AB1158" s="194"/>
      <c r="AC1158" s="194"/>
      <c r="AD1158" s="194"/>
      <c r="AE1158" s="194"/>
      <c r="AF1158" s="194"/>
      <c r="AG1158" s="194"/>
      <c r="AH1158" s="194"/>
      <c r="AI1158" s="194"/>
      <c r="AJ1158" s="194"/>
      <c r="AK1158" s="194"/>
      <c r="AL1158" s="194"/>
      <c r="AM1158" s="194"/>
      <c r="AN1158" s="194"/>
      <c r="AO1158" s="194"/>
      <c r="AP1158" s="194"/>
      <c r="AQ1158" s="194"/>
      <c r="AR1158" s="194"/>
      <c r="AS1158" s="46"/>
    </row>
    <row r="1159" spans="2:45" s="192" customFormat="1">
      <c r="B1159" s="193"/>
      <c r="C1159" s="193"/>
      <c r="D1159" s="194"/>
      <c r="E1159" s="194"/>
      <c r="H1159" s="194"/>
      <c r="I1159" s="194"/>
      <c r="J1159" s="194"/>
      <c r="K1159" s="194"/>
      <c r="L1159" s="194"/>
      <c r="M1159" s="194"/>
      <c r="N1159" s="194"/>
      <c r="O1159" s="194"/>
      <c r="P1159" s="194"/>
      <c r="Q1159" s="194"/>
      <c r="R1159" s="194"/>
      <c r="S1159" s="194"/>
      <c r="T1159" s="194"/>
      <c r="U1159" s="194"/>
      <c r="V1159" s="194"/>
      <c r="W1159" s="194"/>
      <c r="X1159" s="194"/>
      <c r="Y1159" s="194"/>
      <c r="Z1159" s="194"/>
      <c r="AA1159" s="194"/>
      <c r="AB1159" s="194"/>
      <c r="AC1159" s="194"/>
      <c r="AD1159" s="194"/>
      <c r="AE1159" s="194"/>
      <c r="AF1159" s="194"/>
      <c r="AG1159" s="194"/>
      <c r="AH1159" s="194"/>
      <c r="AI1159" s="194"/>
      <c r="AJ1159" s="194"/>
      <c r="AK1159" s="194"/>
      <c r="AL1159" s="194"/>
      <c r="AM1159" s="194"/>
      <c r="AN1159" s="194"/>
      <c r="AO1159" s="194"/>
      <c r="AP1159" s="194"/>
      <c r="AQ1159" s="194"/>
      <c r="AR1159" s="194"/>
      <c r="AS1159" s="46"/>
    </row>
    <row r="1160" spans="2:45" s="192" customFormat="1">
      <c r="B1160" s="193"/>
      <c r="C1160" s="193"/>
      <c r="D1160" s="194"/>
      <c r="E1160" s="194"/>
      <c r="H1160" s="194"/>
      <c r="I1160" s="194"/>
      <c r="J1160" s="194"/>
      <c r="K1160" s="194"/>
      <c r="L1160" s="194"/>
      <c r="M1160" s="194"/>
      <c r="N1160" s="194"/>
      <c r="O1160" s="194"/>
      <c r="P1160" s="194"/>
      <c r="Q1160" s="194"/>
      <c r="R1160" s="194"/>
      <c r="S1160" s="194"/>
      <c r="T1160" s="194"/>
      <c r="U1160" s="194"/>
      <c r="V1160" s="194"/>
      <c r="W1160" s="194"/>
      <c r="X1160" s="194"/>
      <c r="Y1160" s="194"/>
      <c r="Z1160" s="194"/>
      <c r="AA1160" s="194"/>
      <c r="AB1160" s="194"/>
      <c r="AC1160" s="194"/>
      <c r="AD1160" s="194"/>
      <c r="AE1160" s="194"/>
      <c r="AF1160" s="194"/>
      <c r="AG1160" s="194"/>
      <c r="AH1160" s="194"/>
      <c r="AI1160" s="194"/>
      <c r="AJ1160" s="194"/>
      <c r="AK1160" s="194"/>
      <c r="AL1160" s="194"/>
      <c r="AM1160" s="194"/>
      <c r="AN1160" s="194"/>
      <c r="AO1160" s="194"/>
      <c r="AP1160" s="194"/>
      <c r="AQ1160" s="194"/>
      <c r="AR1160" s="194"/>
      <c r="AS1160" s="46"/>
    </row>
    <row r="1161" spans="2:45" s="192" customFormat="1">
      <c r="B1161" s="193"/>
      <c r="C1161" s="193"/>
      <c r="D1161" s="194"/>
      <c r="E1161" s="194"/>
      <c r="H1161" s="194"/>
      <c r="I1161" s="194"/>
      <c r="J1161" s="194"/>
      <c r="K1161" s="194"/>
      <c r="L1161" s="194"/>
      <c r="M1161" s="194"/>
      <c r="N1161" s="194"/>
      <c r="O1161" s="194"/>
      <c r="P1161" s="194"/>
      <c r="Q1161" s="194"/>
      <c r="R1161" s="194"/>
      <c r="S1161" s="194"/>
      <c r="T1161" s="194"/>
      <c r="U1161" s="194"/>
      <c r="V1161" s="194"/>
      <c r="W1161" s="194"/>
      <c r="X1161" s="194"/>
      <c r="Y1161" s="194"/>
      <c r="Z1161" s="194"/>
      <c r="AA1161" s="194"/>
      <c r="AB1161" s="194"/>
      <c r="AC1161" s="194"/>
      <c r="AD1161" s="194"/>
      <c r="AE1161" s="194"/>
      <c r="AF1161" s="194"/>
      <c r="AG1161" s="194"/>
      <c r="AH1161" s="194"/>
      <c r="AI1161" s="194"/>
      <c r="AJ1161" s="194"/>
      <c r="AK1161" s="194"/>
      <c r="AL1161" s="194"/>
      <c r="AM1161" s="194"/>
      <c r="AN1161" s="194"/>
      <c r="AO1161" s="194"/>
      <c r="AP1161" s="194"/>
      <c r="AQ1161" s="194"/>
      <c r="AR1161" s="194"/>
      <c r="AS1161" s="46"/>
    </row>
    <row r="1162" spans="2:45" s="192" customFormat="1">
      <c r="B1162" s="193"/>
      <c r="C1162" s="193"/>
      <c r="D1162" s="194"/>
      <c r="E1162" s="194"/>
      <c r="H1162" s="194"/>
      <c r="I1162" s="194"/>
      <c r="J1162" s="194"/>
      <c r="K1162" s="194"/>
      <c r="L1162" s="194"/>
      <c r="M1162" s="194"/>
      <c r="N1162" s="194"/>
      <c r="O1162" s="194"/>
      <c r="P1162" s="194"/>
      <c r="Q1162" s="194"/>
      <c r="R1162" s="194"/>
      <c r="S1162" s="194"/>
      <c r="T1162" s="194"/>
      <c r="U1162" s="194"/>
      <c r="V1162" s="194"/>
      <c r="W1162" s="194"/>
      <c r="X1162" s="194"/>
      <c r="Y1162" s="194"/>
      <c r="Z1162" s="194"/>
      <c r="AA1162" s="194"/>
      <c r="AB1162" s="194"/>
      <c r="AC1162" s="194"/>
      <c r="AD1162" s="194"/>
      <c r="AE1162" s="194"/>
      <c r="AF1162" s="194"/>
      <c r="AG1162" s="194"/>
      <c r="AH1162" s="194"/>
      <c r="AI1162" s="194"/>
      <c r="AJ1162" s="194"/>
      <c r="AK1162" s="194"/>
      <c r="AL1162" s="194"/>
      <c r="AM1162" s="194"/>
      <c r="AN1162" s="194"/>
      <c r="AO1162" s="194"/>
      <c r="AP1162" s="194"/>
      <c r="AQ1162" s="194"/>
      <c r="AR1162" s="194"/>
      <c r="AS1162" s="46"/>
    </row>
    <row r="1163" spans="2:45" s="192" customFormat="1">
      <c r="B1163" s="193"/>
      <c r="C1163" s="193"/>
      <c r="D1163" s="194"/>
      <c r="E1163" s="194"/>
      <c r="H1163" s="194"/>
      <c r="I1163" s="194"/>
      <c r="J1163" s="194"/>
      <c r="K1163" s="194"/>
      <c r="L1163" s="194"/>
      <c r="M1163" s="194"/>
      <c r="N1163" s="194"/>
      <c r="O1163" s="194"/>
      <c r="P1163" s="194"/>
      <c r="Q1163" s="194"/>
      <c r="R1163" s="194"/>
      <c r="S1163" s="194"/>
      <c r="T1163" s="194"/>
      <c r="U1163" s="194"/>
      <c r="V1163" s="194"/>
      <c r="W1163" s="194"/>
      <c r="X1163" s="194"/>
      <c r="Y1163" s="194"/>
      <c r="Z1163" s="194"/>
      <c r="AA1163" s="194"/>
      <c r="AB1163" s="194"/>
      <c r="AC1163" s="194"/>
      <c r="AD1163" s="194"/>
      <c r="AE1163" s="194"/>
      <c r="AF1163" s="194"/>
      <c r="AG1163" s="194"/>
      <c r="AH1163" s="194"/>
      <c r="AI1163" s="194"/>
      <c r="AJ1163" s="194"/>
      <c r="AK1163" s="194"/>
      <c r="AL1163" s="194"/>
      <c r="AM1163" s="194"/>
      <c r="AN1163" s="194"/>
      <c r="AO1163" s="194"/>
      <c r="AP1163" s="194"/>
      <c r="AQ1163" s="194"/>
      <c r="AR1163" s="194"/>
      <c r="AS1163" s="46"/>
    </row>
    <row r="1164" spans="2:45" s="192" customFormat="1">
      <c r="B1164" s="193"/>
      <c r="C1164" s="193"/>
      <c r="D1164" s="194"/>
      <c r="E1164" s="194"/>
      <c r="H1164" s="194"/>
      <c r="I1164" s="194"/>
      <c r="J1164" s="194"/>
      <c r="K1164" s="194"/>
      <c r="L1164" s="194"/>
      <c r="M1164" s="194"/>
      <c r="N1164" s="194"/>
      <c r="O1164" s="194"/>
      <c r="P1164" s="194"/>
      <c r="Q1164" s="194"/>
      <c r="R1164" s="194"/>
      <c r="S1164" s="194"/>
      <c r="T1164" s="194"/>
      <c r="U1164" s="194"/>
      <c r="V1164" s="194"/>
      <c r="W1164" s="194"/>
      <c r="X1164" s="194"/>
      <c r="Y1164" s="194"/>
      <c r="Z1164" s="194"/>
      <c r="AA1164" s="194"/>
      <c r="AB1164" s="194"/>
      <c r="AC1164" s="194"/>
      <c r="AD1164" s="194"/>
      <c r="AE1164" s="194"/>
      <c r="AF1164" s="194"/>
      <c r="AG1164" s="194"/>
      <c r="AH1164" s="194"/>
      <c r="AI1164" s="194"/>
      <c r="AJ1164" s="194"/>
      <c r="AK1164" s="194"/>
      <c r="AL1164" s="194"/>
      <c r="AM1164" s="194"/>
      <c r="AN1164" s="194"/>
      <c r="AO1164" s="194"/>
      <c r="AP1164" s="194"/>
      <c r="AQ1164" s="194"/>
      <c r="AR1164" s="194"/>
      <c r="AS1164" s="46"/>
    </row>
    <row r="1165" spans="2:45" s="192" customFormat="1">
      <c r="B1165" s="193"/>
      <c r="C1165" s="193"/>
      <c r="D1165" s="194"/>
      <c r="E1165" s="194"/>
      <c r="H1165" s="194"/>
      <c r="I1165" s="194"/>
      <c r="J1165" s="194"/>
      <c r="K1165" s="194"/>
      <c r="L1165" s="194"/>
      <c r="M1165" s="194"/>
      <c r="N1165" s="194"/>
      <c r="O1165" s="194"/>
      <c r="P1165" s="194"/>
      <c r="Q1165" s="194"/>
      <c r="R1165" s="194"/>
      <c r="S1165" s="194"/>
      <c r="T1165" s="194"/>
      <c r="U1165" s="194"/>
      <c r="V1165" s="194"/>
      <c r="W1165" s="194"/>
      <c r="X1165" s="194"/>
      <c r="Y1165" s="194"/>
      <c r="Z1165" s="194"/>
      <c r="AA1165" s="194"/>
      <c r="AB1165" s="194"/>
      <c r="AC1165" s="194"/>
      <c r="AD1165" s="194"/>
      <c r="AE1165" s="194"/>
      <c r="AF1165" s="194"/>
      <c r="AG1165" s="194"/>
      <c r="AH1165" s="194"/>
      <c r="AI1165" s="194"/>
      <c r="AJ1165" s="194"/>
      <c r="AK1165" s="194"/>
      <c r="AL1165" s="194"/>
      <c r="AM1165" s="194"/>
      <c r="AN1165" s="194"/>
      <c r="AO1165" s="194"/>
      <c r="AP1165" s="194"/>
      <c r="AQ1165" s="194"/>
      <c r="AR1165" s="194"/>
      <c r="AS1165" s="46"/>
    </row>
    <row r="1166" spans="2:45" s="192" customFormat="1">
      <c r="B1166" s="193"/>
      <c r="C1166" s="193"/>
      <c r="D1166" s="194"/>
      <c r="E1166" s="194"/>
      <c r="H1166" s="194"/>
      <c r="I1166" s="194"/>
      <c r="J1166" s="194"/>
      <c r="K1166" s="194"/>
      <c r="L1166" s="194"/>
      <c r="M1166" s="194"/>
      <c r="N1166" s="194"/>
      <c r="O1166" s="194"/>
      <c r="P1166" s="194"/>
      <c r="Q1166" s="194"/>
      <c r="R1166" s="194"/>
      <c r="S1166" s="194"/>
      <c r="T1166" s="194"/>
      <c r="U1166" s="194"/>
      <c r="V1166" s="194"/>
      <c r="W1166" s="194"/>
      <c r="X1166" s="194"/>
      <c r="Y1166" s="194"/>
      <c r="Z1166" s="194"/>
      <c r="AA1166" s="194"/>
      <c r="AB1166" s="194"/>
      <c r="AC1166" s="194"/>
      <c r="AD1166" s="194"/>
      <c r="AE1166" s="194"/>
      <c r="AF1166" s="194"/>
      <c r="AG1166" s="194"/>
      <c r="AH1166" s="194"/>
      <c r="AI1166" s="194"/>
      <c r="AJ1166" s="194"/>
      <c r="AK1166" s="194"/>
      <c r="AL1166" s="194"/>
      <c r="AM1166" s="194"/>
      <c r="AN1166" s="194"/>
      <c r="AO1166" s="194"/>
      <c r="AP1166" s="194"/>
      <c r="AQ1166" s="194"/>
      <c r="AR1166" s="194"/>
      <c r="AS1166" s="46"/>
    </row>
    <row r="1167" spans="2:45" s="192" customFormat="1">
      <c r="B1167" s="193"/>
      <c r="C1167" s="193"/>
      <c r="D1167" s="194"/>
      <c r="E1167" s="194"/>
      <c r="H1167" s="194"/>
      <c r="I1167" s="194"/>
      <c r="J1167" s="194"/>
      <c r="K1167" s="194"/>
      <c r="L1167" s="194"/>
      <c r="M1167" s="194"/>
      <c r="N1167" s="194"/>
      <c r="O1167" s="194"/>
      <c r="P1167" s="194"/>
      <c r="Q1167" s="194"/>
      <c r="R1167" s="194"/>
      <c r="S1167" s="194"/>
      <c r="T1167" s="194"/>
      <c r="U1167" s="194"/>
      <c r="V1167" s="194"/>
      <c r="W1167" s="194"/>
      <c r="X1167" s="194"/>
      <c r="Y1167" s="194"/>
      <c r="Z1167" s="194"/>
      <c r="AA1167" s="194"/>
      <c r="AB1167" s="194"/>
      <c r="AC1167" s="194"/>
      <c r="AD1167" s="194"/>
      <c r="AE1167" s="194"/>
      <c r="AF1167" s="194"/>
      <c r="AG1167" s="194"/>
      <c r="AH1167" s="194"/>
      <c r="AI1167" s="194"/>
      <c r="AJ1167" s="194"/>
      <c r="AK1167" s="194"/>
      <c r="AL1167" s="194"/>
      <c r="AM1167" s="194"/>
      <c r="AN1167" s="194"/>
      <c r="AO1167" s="194"/>
      <c r="AP1167" s="194"/>
      <c r="AQ1167" s="194"/>
      <c r="AR1167" s="194"/>
      <c r="AS1167" s="46"/>
    </row>
    <row r="1168" spans="2:45" s="192" customFormat="1">
      <c r="B1168" s="193"/>
      <c r="C1168" s="193"/>
      <c r="D1168" s="194"/>
      <c r="E1168" s="194"/>
      <c r="H1168" s="194"/>
      <c r="I1168" s="194"/>
      <c r="J1168" s="194"/>
      <c r="K1168" s="194"/>
      <c r="L1168" s="194"/>
      <c r="M1168" s="194"/>
      <c r="N1168" s="194"/>
      <c r="O1168" s="194"/>
      <c r="P1168" s="194"/>
      <c r="Q1168" s="194"/>
      <c r="R1168" s="194"/>
      <c r="S1168" s="194"/>
      <c r="T1168" s="194"/>
      <c r="U1168" s="194"/>
      <c r="V1168" s="194"/>
      <c r="W1168" s="194"/>
      <c r="X1168" s="194"/>
      <c r="Y1168" s="194"/>
      <c r="Z1168" s="194"/>
      <c r="AA1168" s="194"/>
      <c r="AB1168" s="194"/>
      <c r="AC1168" s="194"/>
      <c r="AD1168" s="194"/>
      <c r="AE1168" s="194"/>
      <c r="AF1168" s="194"/>
      <c r="AG1168" s="194"/>
      <c r="AH1168" s="194"/>
      <c r="AI1168" s="194"/>
      <c r="AJ1168" s="194"/>
      <c r="AK1168" s="194"/>
      <c r="AL1168" s="194"/>
      <c r="AM1168" s="194"/>
      <c r="AN1168" s="194"/>
      <c r="AO1168" s="194"/>
      <c r="AP1168" s="194"/>
      <c r="AQ1168" s="194"/>
      <c r="AR1168" s="194"/>
      <c r="AS1168" s="46"/>
    </row>
    <row r="1169" spans="2:45" s="192" customFormat="1">
      <c r="B1169" s="193"/>
      <c r="C1169" s="193"/>
      <c r="D1169" s="194"/>
      <c r="E1169" s="194"/>
      <c r="H1169" s="194"/>
      <c r="I1169" s="194"/>
      <c r="J1169" s="194"/>
      <c r="K1169" s="194"/>
      <c r="L1169" s="194"/>
      <c r="M1169" s="194"/>
      <c r="N1169" s="194"/>
      <c r="O1169" s="194"/>
      <c r="P1169" s="194"/>
      <c r="Q1169" s="194"/>
      <c r="R1169" s="194"/>
      <c r="S1169" s="194"/>
      <c r="T1169" s="194"/>
      <c r="U1169" s="194"/>
      <c r="V1169" s="194"/>
      <c r="W1169" s="194"/>
      <c r="X1169" s="194"/>
      <c r="Y1169" s="194"/>
      <c r="Z1169" s="194"/>
      <c r="AA1169" s="194"/>
      <c r="AB1169" s="194"/>
      <c r="AC1169" s="194"/>
      <c r="AD1169" s="194"/>
      <c r="AE1169" s="194"/>
      <c r="AF1169" s="194"/>
      <c r="AG1169" s="194"/>
      <c r="AH1169" s="194"/>
      <c r="AI1169" s="194"/>
      <c r="AJ1169" s="194"/>
      <c r="AK1169" s="194"/>
      <c r="AL1169" s="194"/>
      <c r="AM1169" s="194"/>
      <c r="AN1169" s="194"/>
      <c r="AO1169" s="194"/>
      <c r="AP1169" s="194"/>
      <c r="AQ1169" s="194"/>
      <c r="AR1169" s="194"/>
      <c r="AS1169" s="46"/>
    </row>
    <row r="1170" spans="2:45" s="192" customFormat="1">
      <c r="B1170" s="193"/>
      <c r="C1170" s="193"/>
      <c r="D1170" s="194"/>
      <c r="E1170" s="194"/>
      <c r="H1170" s="194"/>
      <c r="I1170" s="194"/>
      <c r="J1170" s="194"/>
      <c r="K1170" s="194"/>
      <c r="L1170" s="194"/>
      <c r="M1170" s="194"/>
      <c r="N1170" s="194"/>
      <c r="O1170" s="194"/>
      <c r="P1170" s="194"/>
      <c r="Q1170" s="194"/>
      <c r="R1170" s="194"/>
      <c r="S1170" s="194"/>
      <c r="T1170" s="194"/>
      <c r="U1170" s="194"/>
      <c r="V1170" s="194"/>
      <c r="W1170" s="194"/>
      <c r="X1170" s="194"/>
      <c r="Y1170" s="194"/>
      <c r="Z1170" s="194"/>
      <c r="AA1170" s="194"/>
      <c r="AB1170" s="194"/>
      <c r="AC1170" s="194"/>
      <c r="AD1170" s="194"/>
      <c r="AE1170" s="194"/>
      <c r="AF1170" s="194"/>
      <c r="AG1170" s="194"/>
      <c r="AH1170" s="194"/>
      <c r="AI1170" s="194"/>
      <c r="AJ1170" s="194"/>
      <c r="AK1170" s="194"/>
      <c r="AL1170" s="194"/>
      <c r="AM1170" s="194"/>
      <c r="AN1170" s="194"/>
      <c r="AO1170" s="194"/>
      <c r="AP1170" s="194"/>
      <c r="AQ1170" s="194"/>
      <c r="AR1170" s="194"/>
      <c r="AS1170" s="46"/>
    </row>
    <row r="1171" spans="2:45" s="192" customFormat="1">
      <c r="B1171" s="193"/>
      <c r="C1171" s="193"/>
      <c r="D1171" s="194"/>
      <c r="E1171" s="194"/>
      <c r="H1171" s="194"/>
      <c r="I1171" s="194"/>
      <c r="J1171" s="194"/>
      <c r="K1171" s="194"/>
      <c r="L1171" s="194"/>
      <c r="M1171" s="194"/>
      <c r="N1171" s="194"/>
      <c r="O1171" s="194"/>
      <c r="P1171" s="194"/>
      <c r="Q1171" s="194"/>
      <c r="R1171" s="194"/>
      <c r="S1171" s="194"/>
      <c r="T1171" s="194"/>
      <c r="U1171" s="194"/>
      <c r="V1171" s="194"/>
      <c r="W1171" s="194"/>
      <c r="X1171" s="194"/>
      <c r="Y1171" s="194"/>
      <c r="Z1171" s="194"/>
      <c r="AA1171" s="194"/>
      <c r="AB1171" s="194"/>
      <c r="AC1171" s="194"/>
      <c r="AD1171" s="194"/>
      <c r="AE1171" s="194"/>
      <c r="AF1171" s="194"/>
      <c r="AG1171" s="194"/>
      <c r="AH1171" s="194"/>
      <c r="AI1171" s="194"/>
      <c r="AJ1171" s="194"/>
      <c r="AK1171" s="194"/>
      <c r="AL1171" s="194"/>
      <c r="AM1171" s="194"/>
      <c r="AN1171" s="194"/>
      <c r="AO1171" s="194"/>
      <c r="AP1171" s="194"/>
      <c r="AQ1171" s="194"/>
      <c r="AR1171" s="194"/>
      <c r="AS1171" s="46"/>
    </row>
    <row r="1172" spans="2:45" s="192" customFormat="1">
      <c r="B1172" s="193"/>
      <c r="C1172" s="193"/>
      <c r="D1172" s="194"/>
      <c r="E1172" s="194"/>
      <c r="H1172" s="194"/>
      <c r="I1172" s="194"/>
      <c r="J1172" s="194"/>
      <c r="K1172" s="194"/>
      <c r="L1172" s="194"/>
      <c r="M1172" s="194"/>
      <c r="N1172" s="194"/>
      <c r="O1172" s="194"/>
      <c r="P1172" s="194"/>
      <c r="Q1172" s="194"/>
      <c r="R1172" s="194"/>
      <c r="S1172" s="194"/>
      <c r="T1172" s="194"/>
      <c r="U1172" s="194"/>
      <c r="V1172" s="194"/>
      <c r="W1172" s="194"/>
      <c r="X1172" s="194"/>
      <c r="Y1172" s="194"/>
      <c r="Z1172" s="194"/>
      <c r="AA1172" s="194"/>
      <c r="AB1172" s="194"/>
      <c r="AC1172" s="194"/>
      <c r="AD1172" s="194"/>
      <c r="AE1172" s="194"/>
      <c r="AF1172" s="194"/>
      <c r="AG1172" s="194"/>
      <c r="AH1172" s="194"/>
      <c r="AI1172" s="194"/>
      <c r="AJ1172" s="194"/>
      <c r="AK1172" s="194"/>
      <c r="AL1172" s="194"/>
      <c r="AM1172" s="194"/>
      <c r="AN1172" s="194"/>
      <c r="AO1172" s="194"/>
      <c r="AP1172" s="194"/>
      <c r="AQ1172" s="194"/>
      <c r="AR1172" s="194"/>
      <c r="AS1172" s="46"/>
    </row>
    <row r="1173" spans="2:45" s="192" customFormat="1">
      <c r="B1173" s="193"/>
      <c r="C1173" s="193"/>
      <c r="D1173" s="194"/>
      <c r="E1173" s="194"/>
      <c r="H1173" s="194"/>
      <c r="I1173" s="194"/>
      <c r="J1173" s="194"/>
      <c r="K1173" s="194"/>
      <c r="L1173" s="194"/>
      <c r="M1173" s="194"/>
      <c r="N1173" s="194"/>
      <c r="O1173" s="194"/>
      <c r="P1173" s="194"/>
      <c r="Q1173" s="194"/>
      <c r="R1173" s="194"/>
      <c r="S1173" s="194"/>
      <c r="T1173" s="194"/>
      <c r="U1173" s="194"/>
      <c r="V1173" s="194"/>
      <c r="W1173" s="194"/>
      <c r="X1173" s="194"/>
      <c r="Y1173" s="194"/>
      <c r="Z1173" s="194"/>
      <c r="AA1173" s="194"/>
      <c r="AB1173" s="194"/>
      <c r="AC1173" s="194"/>
      <c r="AD1173" s="194"/>
      <c r="AE1173" s="194"/>
      <c r="AF1173" s="194"/>
      <c r="AG1173" s="194"/>
      <c r="AH1173" s="194"/>
      <c r="AI1173" s="194"/>
      <c r="AJ1173" s="194"/>
      <c r="AK1173" s="194"/>
      <c r="AL1173" s="194"/>
      <c r="AM1173" s="194"/>
      <c r="AN1173" s="194"/>
      <c r="AO1173" s="194"/>
      <c r="AP1173" s="194"/>
      <c r="AQ1173" s="194"/>
      <c r="AR1173" s="194"/>
      <c r="AS1173" s="46"/>
    </row>
    <row r="1174" spans="2:45" s="192" customFormat="1">
      <c r="B1174" s="193"/>
      <c r="C1174" s="193"/>
      <c r="D1174" s="194"/>
      <c r="E1174" s="194"/>
      <c r="H1174" s="194"/>
      <c r="I1174" s="194"/>
      <c r="J1174" s="194"/>
      <c r="K1174" s="194"/>
      <c r="L1174" s="194"/>
      <c r="M1174" s="194"/>
      <c r="N1174" s="194"/>
      <c r="O1174" s="194"/>
      <c r="P1174" s="194"/>
      <c r="Q1174" s="194"/>
      <c r="R1174" s="194"/>
      <c r="S1174" s="194"/>
      <c r="T1174" s="194"/>
      <c r="U1174" s="194"/>
      <c r="V1174" s="194"/>
      <c r="W1174" s="194"/>
      <c r="X1174" s="194"/>
      <c r="Y1174" s="194"/>
      <c r="Z1174" s="194"/>
      <c r="AA1174" s="194"/>
      <c r="AB1174" s="194"/>
      <c r="AC1174" s="194"/>
      <c r="AD1174" s="194"/>
      <c r="AE1174" s="194"/>
      <c r="AF1174" s="194"/>
      <c r="AG1174" s="194"/>
      <c r="AH1174" s="194"/>
      <c r="AI1174" s="194"/>
      <c r="AJ1174" s="194"/>
      <c r="AK1174" s="194"/>
      <c r="AL1174" s="194"/>
      <c r="AM1174" s="194"/>
      <c r="AN1174" s="194"/>
      <c r="AO1174" s="194"/>
      <c r="AP1174" s="194"/>
      <c r="AQ1174" s="194"/>
      <c r="AR1174" s="194"/>
      <c r="AS1174" s="46"/>
    </row>
    <row r="1175" spans="2:45" s="192" customFormat="1">
      <c r="B1175" s="193"/>
      <c r="C1175" s="193"/>
      <c r="D1175" s="194"/>
      <c r="E1175" s="194"/>
      <c r="H1175" s="194"/>
      <c r="I1175" s="194"/>
      <c r="J1175" s="194"/>
      <c r="K1175" s="194"/>
      <c r="L1175" s="194"/>
      <c r="M1175" s="194"/>
      <c r="N1175" s="194"/>
      <c r="O1175" s="194"/>
      <c r="P1175" s="194"/>
      <c r="Q1175" s="194"/>
      <c r="R1175" s="194"/>
      <c r="S1175" s="194"/>
      <c r="T1175" s="194"/>
      <c r="U1175" s="194"/>
      <c r="V1175" s="194"/>
      <c r="W1175" s="194"/>
      <c r="X1175" s="194"/>
      <c r="Y1175" s="194"/>
      <c r="Z1175" s="194"/>
      <c r="AA1175" s="194"/>
      <c r="AB1175" s="194"/>
      <c r="AC1175" s="194"/>
      <c r="AD1175" s="194"/>
      <c r="AE1175" s="194"/>
      <c r="AF1175" s="194"/>
      <c r="AG1175" s="194"/>
      <c r="AH1175" s="194"/>
      <c r="AI1175" s="194"/>
      <c r="AJ1175" s="194"/>
      <c r="AK1175" s="194"/>
      <c r="AL1175" s="194"/>
      <c r="AM1175" s="194"/>
      <c r="AN1175" s="194"/>
      <c r="AO1175" s="194"/>
      <c r="AP1175" s="194"/>
      <c r="AQ1175" s="194"/>
      <c r="AR1175" s="194"/>
      <c r="AS1175" s="46"/>
    </row>
    <row r="1176" spans="2:45" s="192" customFormat="1">
      <c r="B1176" s="193"/>
      <c r="C1176" s="193"/>
      <c r="D1176" s="194"/>
      <c r="E1176" s="194"/>
      <c r="H1176" s="194"/>
      <c r="I1176" s="194"/>
      <c r="J1176" s="194"/>
      <c r="K1176" s="194"/>
      <c r="L1176" s="194"/>
      <c r="M1176" s="194"/>
      <c r="N1176" s="194"/>
      <c r="O1176" s="194"/>
      <c r="P1176" s="194"/>
      <c r="Q1176" s="194"/>
      <c r="R1176" s="194"/>
      <c r="S1176" s="194"/>
      <c r="T1176" s="194"/>
      <c r="U1176" s="194"/>
      <c r="V1176" s="194"/>
      <c r="W1176" s="194"/>
      <c r="X1176" s="194"/>
      <c r="Y1176" s="194"/>
      <c r="Z1176" s="194"/>
      <c r="AA1176" s="194"/>
      <c r="AB1176" s="194"/>
      <c r="AC1176" s="194"/>
      <c r="AD1176" s="194"/>
      <c r="AE1176" s="194"/>
      <c r="AF1176" s="194"/>
      <c r="AG1176" s="194"/>
      <c r="AH1176" s="194"/>
      <c r="AI1176" s="194"/>
      <c r="AJ1176" s="194"/>
      <c r="AK1176" s="194"/>
      <c r="AL1176" s="194"/>
      <c r="AM1176" s="194"/>
      <c r="AN1176" s="194"/>
      <c r="AO1176" s="194"/>
      <c r="AP1176" s="194"/>
      <c r="AQ1176" s="194"/>
      <c r="AR1176" s="194"/>
      <c r="AS1176" s="46"/>
    </row>
    <row r="1177" spans="2:45" s="192" customFormat="1">
      <c r="B1177" s="193"/>
      <c r="C1177" s="193"/>
      <c r="D1177" s="194"/>
      <c r="E1177" s="194"/>
      <c r="H1177" s="194"/>
      <c r="I1177" s="194"/>
      <c r="J1177" s="194"/>
      <c r="K1177" s="194"/>
      <c r="L1177" s="194"/>
      <c r="M1177" s="194"/>
      <c r="N1177" s="194"/>
      <c r="O1177" s="194"/>
      <c r="P1177" s="194"/>
      <c r="Q1177" s="194"/>
      <c r="R1177" s="194"/>
      <c r="S1177" s="194"/>
      <c r="T1177" s="194"/>
      <c r="U1177" s="194"/>
      <c r="V1177" s="194"/>
      <c r="W1177" s="194"/>
      <c r="X1177" s="194"/>
      <c r="Y1177" s="194"/>
      <c r="Z1177" s="194"/>
      <c r="AA1177" s="194"/>
      <c r="AB1177" s="194"/>
      <c r="AC1177" s="194"/>
      <c r="AD1177" s="194"/>
      <c r="AE1177" s="194"/>
      <c r="AF1177" s="194"/>
      <c r="AG1177" s="194"/>
      <c r="AH1177" s="194"/>
      <c r="AI1177" s="194"/>
      <c r="AJ1177" s="194"/>
      <c r="AK1177" s="194"/>
      <c r="AL1177" s="194"/>
      <c r="AM1177" s="194"/>
      <c r="AN1177" s="194"/>
      <c r="AO1177" s="194"/>
      <c r="AP1177" s="194"/>
      <c r="AQ1177" s="194"/>
      <c r="AR1177" s="194"/>
      <c r="AS1177" s="46"/>
    </row>
    <row r="1178" spans="2:45" s="192" customFormat="1">
      <c r="B1178" s="193"/>
      <c r="C1178" s="193"/>
      <c r="D1178" s="194"/>
      <c r="E1178" s="194"/>
      <c r="H1178" s="194"/>
      <c r="I1178" s="194"/>
      <c r="J1178" s="194"/>
      <c r="K1178" s="194"/>
      <c r="L1178" s="194"/>
      <c r="M1178" s="194"/>
      <c r="N1178" s="194"/>
      <c r="O1178" s="194"/>
      <c r="P1178" s="194"/>
      <c r="Q1178" s="194"/>
      <c r="R1178" s="194"/>
      <c r="S1178" s="194"/>
      <c r="T1178" s="194"/>
      <c r="U1178" s="194"/>
      <c r="V1178" s="194"/>
      <c r="W1178" s="194"/>
      <c r="X1178" s="194"/>
      <c r="Y1178" s="194"/>
      <c r="Z1178" s="194"/>
      <c r="AA1178" s="194"/>
      <c r="AB1178" s="194"/>
      <c r="AC1178" s="194"/>
      <c r="AD1178" s="194"/>
      <c r="AE1178" s="194"/>
      <c r="AF1178" s="194"/>
      <c r="AG1178" s="194"/>
      <c r="AH1178" s="194"/>
      <c r="AI1178" s="194"/>
      <c r="AJ1178" s="194"/>
      <c r="AK1178" s="194"/>
      <c r="AL1178" s="194"/>
      <c r="AM1178" s="194"/>
      <c r="AN1178" s="194"/>
      <c r="AO1178" s="194"/>
      <c r="AP1178" s="194"/>
      <c r="AQ1178" s="194"/>
      <c r="AR1178" s="194"/>
      <c r="AS1178" s="46"/>
    </row>
    <row r="1179" spans="2:45" s="192" customFormat="1">
      <c r="B1179" s="193"/>
      <c r="C1179" s="193"/>
      <c r="D1179" s="194"/>
      <c r="E1179" s="194"/>
      <c r="H1179" s="194"/>
      <c r="I1179" s="194"/>
      <c r="J1179" s="194"/>
      <c r="K1179" s="194"/>
      <c r="L1179" s="194"/>
      <c r="M1179" s="194"/>
      <c r="N1179" s="194"/>
      <c r="O1179" s="194"/>
      <c r="P1179" s="194"/>
      <c r="Q1179" s="194"/>
      <c r="R1179" s="194"/>
      <c r="S1179" s="194"/>
      <c r="T1179" s="194"/>
      <c r="U1179" s="194"/>
      <c r="V1179" s="194"/>
      <c r="W1179" s="194"/>
      <c r="X1179" s="194"/>
      <c r="Y1179" s="194"/>
      <c r="Z1179" s="194"/>
      <c r="AA1179" s="194"/>
      <c r="AB1179" s="194"/>
      <c r="AC1179" s="194"/>
      <c r="AD1179" s="194"/>
      <c r="AE1179" s="194"/>
      <c r="AF1179" s="194"/>
      <c r="AG1179" s="194"/>
      <c r="AH1179" s="194"/>
      <c r="AI1179" s="194"/>
      <c r="AJ1179" s="194"/>
      <c r="AK1179" s="194"/>
      <c r="AL1179" s="194"/>
      <c r="AM1179" s="194"/>
      <c r="AN1179" s="194"/>
      <c r="AO1179" s="194"/>
      <c r="AP1179" s="194"/>
      <c r="AQ1179" s="194"/>
      <c r="AR1179" s="194"/>
      <c r="AS1179" s="46"/>
    </row>
    <row r="1180" spans="2:45" s="192" customFormat="1">
      <c r="B1180" s="193"/>
      <c r="C1180" s="193"/>
      <c r="D1180" s="194"/>
      <c r="E1180" s="194"/>
      <c r="H1180" s="194"/>
      <c r="I1180" s="194"/>
      <c r="J1180" s="194"/>
      <c r="K1180" s="194"/>
      <c r="L1180" s="194"/>
      <c r="M1180" s="194"/>
      <c r="N1180" s="194"/>
      <c r="O1180" s="194"/>
      <c r="P1180" s="194"/>
      <c r="Q1180" s="194"/>
      <c r="R1180" s="194"/>
      <c r="S1180" s="194"/>
      <c r="T1180" s="194"/>
      <c r="U1180" s="194"/>
      <c r="V1180" s="194"/>
      <c r="W1180" s="194"/>
      <c r="X1180" s="194"/>
      <c r="Y1180" s="194"/>
      <c r="Z1180" s="194"/>
      <c r="AA1180" s="194"/>
      <c r="AB1180" s="194"/>
      <c r="AC1180" s="194"/>
      <c r="AD1180" s="194"/>
      <c r="AE1180" s="194"/>
      <c r="AF1180" s="194"/>
      <c r="AG1180" s="194"/>
      <c r="AH1180" s="194"/>
      <c r="AI1180" s="194"/>
      <c r="AJ1180" s="194"/>
      <c r="AK1180" s="194"/>
      <c r="AL1180" s="194"/>
      <c r="AM1180" s="194"/>
      <c r="AN1180" s="194"/>
      <c r="AO1180" s="194"/>
      <c r="AP1180" s="194"/>
      <c r="AQ1180" s="194"/>
      <c r="AR1180" s="194"/>
      <c r="AS1180" s="46"/>
    </row>
    <row r="1181" spans="2:45" s="192" customFormat="1">
      <c r="B1181" s="193"/>
      <c r="C1181" s="193"/>
      <c r="D1181" s="194"/>
      <c r="E1181" s="194"/>
      <c r="H1181" s="194"/>
      <c r="I1181" s="194"/>
      <c r="J1181" s="194"/>
      <c r="K1181" s="194"/>
      <c r="L1181" s="194"/>
      <c r="M1181" s="194"/>
      <c r="N1181" s="194"/>
      <c r="O1181" s="194"/>
      <c r="P1181" s="194"/>
      <c r="Q1181" s="194"/>
      <c r="R1181" s="194"/>
      <c r="S1181" s="194"/>
      <c r="T1181" s="194"/>
      <c r="U1181" s="194"/>
      <c r="V1181" s="194"/>
      <c r="W1181" s="194"/>
      <c r="X1181" s="194"/>
      <c r="Y1181" s="194"/>
      <c r="Z1181" s="194"/>
      <c r="AA1181" s="194"/>
      <c r="AB1181" s="194"/>
      <c r="AC1181" s="194"/>
      <c r="AD1181" s="194"/>
      <c r="AE1181" s="194"/>
      <c r="AF1181" s="194"/>
      <c r="AG1181" s="194"/>
      <c r="AH1181" s="194"/>
      <c r="AI1181" s="194"/>
      <c r="AJ1181" s="194"/>
      <c r="AK1181" s="194"/>
      <c r="AL1181" s="194"/>
      <c r="AM1181" s="194"/>
      <c r="AN1181" s="194"/>
      <c r="AO1181" s="194"/>
      <c r="AP1181" s="194"/>
      <c r="AQ1181" s="194"/>
      <c r="AR1181" s="194"/>
      <c r="AS1181" s="46"/>
    </row>
    <row r="1182" spans="2:45" s="192" customFormat="1">
      <c r="B1182" s="193"/>
      <c r="C1182" s="193"/>
      <c r="D1182" s="194"/>
      <c r="E1182" s="194"/>
      <c r="H1182" s="194"/>
      <c r="I1182" s="194"/>
      <c r="J1182" s="194"/>
      <c r="K1182" s="194"/>
      <c r="L1182" s="194"/>
      <c r="M1182" s="194"/>
      <c r="N1182" s="194"/>
      <c r="O1182" s="194"/>
      <c r="P1182" s="194"/>
      <c r="Q1182" s="194"/>
      <c r="R1182" s="194"/>
      <c r="S1182" s="194"/>
      <c r="T1182" s="194"/>
      <c r="U1182" s="194"/>
      <c r="V1182" s="194"/>
      <c r="W1182" s="194"/>
      <c r="X1182" s="194"/>
      <c r="Y1182" s="194"/>
      <c r="Z1182" s="194"/>
      <c r="AA1182" s="194"/>
      <c r="AB1182" s="194"/>
      <c r="AC1182" s="194"/>
      <c r="AD1182" s="194"/>
      <c r="AE1182" s="194"/>
      <c r="AF1182" s="194"/>
      <c r="AG1182" s="194"/>
      <c r="AH1182" s="194"/>
      <c r="AI1182" s="194"/>
      <c r="AJ1182" s="194"/>
      <c r="AK1182" s="194"/>
      <c r="AL1182" s="194"/>
      <c r="AM1182" s="194"/>
      <c r="AN1182" s="194"/>
      <c r="AO1182" s="194"/>
      <c r="AP1182" s="194"/>
      <c r="AQ1182" s="194"/>
      <c r="AR1182" s="194"/>
      <c r="AS1182" s="46"/>
    </row>
    <row r="1183" spans="2:45" s="192" customFormat="1">
      <c r="B1183" s="193"/>
      <c r="C1183" s="193"/>
      <c r="D1183" s="194"/>
      <c r="E1183" s="194"/>
      <c r="H1183" s="194"/>
      <c r="I1183" s="194"/>
      <c r="J1183" s="194"/>
      <c r="K1183" s="194"/>
      <c r="L1183" s="194"/>
      <c r="M1183" s="194"/>
      <c r="N1183" s="194"/>
      <c r="O1183" s="194"/>
      <c r="P1183" s="194"/>
      <c r="Q1183" s="194"/>
      <c r="R1183" s="194"/>
      <c r="S1183" s="194"/>
      <c r="T1183" s="194"/>
      <c r="U1183" s="194"/>
      <c r="V1183" s="194"/>
      <c r="W1183" s="194"/>
      <c r="X1183" s="194"/>
      <c r="Y1183" s="194"/>
      <c r="Z1183" s="194"/>
      <c r="AA1183" s="194"/>
      <c r="AB1183" s="194"/>
      <c r="AC1183" s="194"/>
      <c r="AD1183" s="194"/>
      <c r="AE1183" s="194"/>
      <c r="AF1183" s="194"/>
      <c r="AG1183" s="194"/>
      <c r="AH1183" s="194"/>
      <c r="AI1183" s="194"/>
      <c r="AJ1183" s="194"/>
      <c r="AK1183" s="194"/>
      <c r="AL1183" s="194"/>
      <c r="AM1183" s="194"/>
      <c r="AN1183" s="194"/>
      <c r="AO1183" s="194"/>
      <c r="AP1183" s="194"/>
      <c r="AQ1183" s="194"/>
      <c r="AR1183" s="194"/>
      <c r="AS1183" s="46"/>
    </row>
    <row r="1184" spans="2:45" s="192" customFormat="1">
      <c r="B1184" s="193"/>
      <c r="C1184" s="193"/>
      <c r="D1184" s="194"/>
      <c r="E1184" s="194"/>
      <c r="H1184" s="194"/>
      <c r="I1184" s="194"/>
      <c r="J1184" s="194"/>
      <c r="K1184" s="194"/>
      <c r="L1184" s="194"/>
      <c r="M1184" s="194"/>
      <c r="N1184" s="194"/>
      <c r="O1184" s="194"/>
      <c r="P1184" s="194"/>
      <c r="Q1184" s="194"/>
      <c r="R1184" s="194"/>
      <c r="S1184" s="194"/>
      <c r="T1184" s="194"/>
      <c r="U1184" s="194"/>
      <c r="V1184" s="194"/>
      <c r="W1184" s="194"/>
      <c r="X1184" s="194"/>
      <c r="Y1184" s="194"/>
      <c r="Z1184" s="194"/>
      <c r="AA1184" s="194"/>
      <c r="AB1184" s="194"/>
      <c r="AC1184" s="194"/>
      <c r="AD1184" s="194"/>
      <c r="AE1184" s="194"/>
      <c r="AF1184" s="194"/>
      <c r="AG1184" s="194"/>
      <c r="AH1184" s="194"/>
      <c r="AI1184" s="194"/>
      <c r="AJ1184" s="194"/>
      <c r="AK1184" s="194"/>
      <c r="AL1184" s="194"/>
      <c r="AM1184" s="194"/>
      <c r="AN1184" s="194"/>
      <c r="AO1184" s="194"/>
      <c r="AP1184" s="194"/>
      <c r="AQ1184" s="194"/>
      <c r="AR1184" s="194"/>
      <c r="AS1184" s="46"/>
    </row>
    <row r="1185" spans="2:45" s="192" customFormat="1">
      <c r="B1185" s="193"/>
      <c r="C1185" s="193"/>
      <c r="D1185" s="194"/>
      <c r="E1185" s="194"/>
      <c r="H1185" s="194"/>
      <c r="I1185" s="194"/>
      <c r="J1185" s="194"/>
      <c r="K1185" s="194"/>
      <c r="L1185" s="194"/>
      <c r="M1185" s="194"/>
      <c r="N1185" s="194"/>
      <c r="O1185" s="194"/>
      <c r="P1185" s="194"/>
      <c r="Q1185" s="194"/>
      <c r="R1185" s="194"/>
      <c r="S1185" s="194"/>
      <c r="T1185" s="194"/>
      <c r="U1185" s="194"/>
      <c r="V1185" s="194"/>
      <c r="W1185" s="194"/>
      <c r="X1185" s="194"/>
      <c r="Y1185" s="194"/>
      <c r="Z1185" s="194"/>
      <c r="AA1185" s="194"/>
      <c r="AB1185" s="194"/>
      <c r="AC1185" s="194"/>
      <c r="AD1185" s="194"/>
      <c r="AE1185" s="194"/>
      <c r="AF1185" s="194"/>
      <c r="AG1185" s="194"/>
      <c r="AH1185" s="194"/>
      <c r="AI1185" s="194"/>
      <c r="AJ1185" s="194"/>
      <c r="AK1185" s="194"/>
      <c r="AL1185" s="194"/>
      <c r="AM1185" s="194"/>
      <c r="AN1185" s="194"/>
      <c r="AO1185" s="194"/>
      <c r="AP1185" s="194"/>
      <c r="AQ1185" s="194"/>
      <c r="AR1185" s="194"/>
      <c r="AS1185" s="46"/>
    </row>
    <row r="1186" spans="2:45" s="192" customFormat="1">
      <c r="B1186" s="193"/>
      <c r="C1186" s="193"/>
      <c r="D1186" s="194"/>
      <c r="E1186" s="194"/>
      <c r="H1186" s="194"/>
      <c r="I1186" s="194"/>
      <c r="J1186" s="194"/>
      <c r="K1186" s="194"/>
      <c r="L1186" s="194"/>
      <c r="M1186" s="194"/>
      <c r="N1186" s="194"/>
      <c r="O1186" s="194"/>
      <c r="P1186" s="194"/>
      <c r="Q1186" s="194"/>
      <c r="R1186" s="194"/>
      <c r="S1186" s="194"/>
      <c r="T1186" s="194"/>
      <c r="U1186" s="194"/>
      <c r="V1186" s="194"/>
      <c r="W1186" s="194"/>
      <c r="X1186" s="194"/>
      <c r="Y1186" s="194"/>
      <c r="Z1186" s="194"/>
      <c r="AA1186" s="194"/>
      <c r="AB1186" s="194"/>
      <c r="AC1186" s="194"/>
      <c r="AD1186" s="194"/>
      <c r="AE1186" s="194"/>
      <c r="AF1186" s="194"/>
      <c r="AG1186" s="194"/>
      <c r="AH1186" s="194"/>
      <c r="AI1186" s="194"/>
      <c r="AJ1186" s="194"/>
      <c r="AK1186" s="194"/>
      <c r="AL1186" s="194"/>
      <c r="AM1186" s="194"/>
      <c r="AN1186" s="194"/>
      <c r="AO1186" s="194"/>
      <c r="AP1186" s="194"/>
      <c r="AQ1186" s="194"/>
      <c r="AR1186" s="194"/>
      <c r="AS1186" s="46"/>
    </row>
    <row r="1187" spans="2:45" s="192" customFormat="1">
      <c r="B1187" s="193"/>
      <c r="C1187" s="193"/>
      <c r="D1187" s="194"/>
      <c r="E1187" s="194"/>
      <c r="H1187" s="194"/>
      <c r="I1187" s="194"/>
      <c r="J1187" s="194"/>
      <c r="K1187" s="194"/>
      <c r="L1187" s="194"/>
      <c r="M1187" s="194"/>
      <c r="N1187" s="194"/>
      <c r="O1187" s="194"/>
      <c r="P1187" s="194"/>
      <c r="Q1187" s="194"/>
      <c r="R1187" s="194"/>
      <c r="S1187" s="194"/>
      <c r="T1187" s="194"/>
      <c r="U1187" s="194"/>
      <c r="V1187" s="194"/>
      <c r="W1187" s="194"/>
      <c r="X1187" s="194"/>
      <c r="Y1187" s="194"/>
      <c r="Z1187" s="194"/>
      <c r="AA1187" s="194"/>
      <c r="AB1187" s="194"/>
      <c r="AC1187" s="194"/>
      <c r="AD1187" s="194"/>
      <c r="AE1187" s="194"/>
      <c r="AF1187" s="194"/>
      <c r="AG1187" s="194"/>
      <c r="AH1187" s="194"/>
      <c r="AI1187" s="194"/>
      <c r="AJ1187" s="194"/>
      <c r="AK1187" s="194"/>
      <c r="AL1187" s="194"/>
      <c r="AM1187" s="194"/>
      <c r="AN1187" s="194"/>
      <c r="AO1187" s="194"/>
      <c r="AP1187" s="194"/>
      <c r="AQ1187" s="194"/>
      <c r="AR1187" s="194"/>
      <c r="AS1187" s="46"/>
    </row>
    <row r="1188" spans="2:45" s="192" customFormat="1">
      <c r="B1188" s="193"/>
      <c r="C1188" s="193"/>
      <c r="D1188" s="194"/>
      <c r="E1188" s="194"/>
      <c r="H1188" s="194"/>
      <c r="I1188" s="194"/>
      <c r="J1188" s="194"/>
      <c r="K1188" s="194"/>
      <c r="L1188" s="194"/>
      <c r="M1188" s="194"/>
      <c r="N1188" s="194"/>
      <c r="O1188" s="194"/>
      <c r="P1188" s="194"/>
      <c r="Q1188" s="194"/>
      <c r="R1188" s="194"/>
      <c r="S1188" s="194"/>
      <c r="T1188" s="194"/>
      <c r="U1188" s="194"/>
      <c r="V1188" s="194"/>
      <c r="W1188" s="194"/>
      <c r="X1188" s="194"/>
      <c r="Y1188" s="194"/>
      <c r="Z1188" s="194"/>
      <c r="AA1188" s="194"/>
      <c r="AB1188" s="194"/>
      <c r="AC1188" s="194"/>
      <c r="AD1188" s="194"/>
      <c r="AE1188" s="194"/>
      <c r="AF1188" s="194"/>
      <c r="AG1188" s="194"/>
      <c r="AH1188" s="194"/>
      <c r="AI1188" s="194"/>
      <c r="AJ1188" s="194"/>
      <c r="AK1188" s="194"/>
      <c r="AL1188" s="194"/>
      <c r="AM1188" s="194"/>
      <c r="AN1188" s="194"/>
      <c r="AO1188" s="194"/>
      <c r="AP1188" s="194"/>
      <c r="AQ1188" s="194"/>
      <c r="AR1188" s="194"/>
      <c r="AS1188" s="46"/>
    </row>
    <row r="1189" spans="2:45" s="192" customFormat="1">
      <c r="B1189" s="193"/>
      <c r="C1189" s="193"/>
      <c r="D1189" s="194"/>
      <c r="E1189" s="194"/>
      <c r="H1189" s="194"/>
      <c r="I1189" s="194"/>
      <c r="J1189" s="194"/>
      <c r="K1189" s="194"/>
      <c r="L1189" s="194"/>
      <c r="M1189" s="194"/>
      <c r="N1189" s="194"/>
      <c r="O1189" s="194"/>
      <c r="P1189" s="194"/>
      <c r="Q1189" s="194"/>
      <c r="R1189" s="194"/>
      <c r="S1189" s="194"/>
      <c r="T1189" s="194"/>
      <c r="U1189" s="194"/>
      <c r="V1189" s="194"/>
      <c r="W1189" s="194"/>
      <c r="X1189" s="194"/>
      <c r="Y1189" s="194"/>
      <c r="Z1189" s="194"/>
      <c r="AA1189" s="194"/>
      <c r="AB1189" s="194"/>
      <c r="AC1189" s="194"/>
      <c r="AD1189" s="194"/>
      <c r="AE1189" s="194"/>
      <c r="AF1189" s="194"/>
      <c r="AG1189" s="194"/>
      <c r="AH1189" s="194"/>
      <c r="AI1189" s="194"/>
      <c r="AJ1189" s="194"/>
      <c r="AK1189" s="194"/>
      <c r="AL1189" s="194"/>
      <c r="AM1189" s="194"/>
      <c r="AN1189" s="194"/>
      <c r="AO1189" s="194"/>
      <c r="AP1189" s="194"/>
      <c r="AQ1189" s="194"/>
      <c r="AR1189" s="194"/>
      <c r="AS1189" s="46"/>
    </row>
    <row r="1190" spans="2:45" s="192" customFormat="1">
      <c r="B1190" s="193"/>
      <c r="C1190" s="193"/>
      <c r="D1190" s="194"/>
      <c r="E1190" s="194"/>
      <c r="H1190" s="194"/>
      <c r="I1190" s="194"/>
      <c r="J1190" s="194"/>
      <c r="K1190" s="194"/>
      <c r="L1190" s="194"/>
      <c r="M1190" s="194"/>
      <c r="N1190" s="194"/>
      <c r="O1190" s="194"/>
      <c r="P1190" s="194"/>
      <c r="Q1190" s="194"/>
      <c r="R1190" s="194"/>
      <c r="S1190" s="194"/>
      <c r="T1190" s="194"/>
      <c r="U1190" s="194"/>
      <c r="V1190" s="194"/>
      <c r="W1190" s="194"/>
      <c r="X1190" s="194"/>
      <c r="Y1190" s="194"/>
      <c r="Z1190" s="194"/>
      <c r="AA1190" s="194"/>
      <c r="AB1190" s="194"/>
      <c r="AC1190" s="194"/>
      <c r="AD1190" s="194"/>
      <c r="AE1190" s="194"/>
      <c r="AF1190" s="194"/>
      <c r="AG1190" s="194"/>
      <c r="AH1190" s="194"/>
      <c r="AI1190" s="194"/>
      <c r="AJ1190" s="194"/>
      <c r="AK1190" s="194"/>
      <c r="AL1190" s="194"/>
      <c r="AM1190" s="194"/>
      <c r="AN1190" s="194"/>
      <c r="AO1190" s="194"/>
      <c r="AP1190" s="194"/>
      <c r="AQ1190" s="194"/>
      <c r="AR1190" s="194"/>
      <c r="AS1190" s="46"/>
    </row>
    <row r="1191" spans="2:45" s="192" customFormat="1">
      <c r="B1191" s="193"/>
      <c r="C1191" s="193"/>
      <c r="D1191" s="194"/>
      <c r="E1191" s="194"/>
      <c r="H1191" s="194"/>
      <c r="I1191" s="194"/>
      <c r="J1191" s="194"/>
      <c r="K1191" s="194"/>
      <c r="L1191" s="194"/>
      <c r="M1191" s="194"/>
      <c r="N1191" s="194"/>
      <c r="O1191" s="194"/>
      <c r="P1191" s="194"/>
      <c r="Q1191" s="194"/>
      <c r="R1191" s="194"/>
      <c r="S1191" s="194"/>
      <c r="T1191" s="194"/>
      <c r="U1191" s="194"/>
      <c r="V1191" s="194"/>
      <c r="W1191" s="194"/>
      <c r="X1191" s="194"/>
      <c r="Y1191" s="194"/>
      <c r="Z1191" s="194"/>
      <c r="AA1191" s="194"/>
      <c r="AB1191" s="194"/>
      <c r="AC1191" s="194"/>
      <c r="AD1191" s="194"/>
      <c r="AE1191" s="194"/>
      <c r="AF1191" s="194"/>
      <c r="AG1191" s="194"/>
      <c r="AH1191" s="194"/>
      <c r="AI1191" s="194"/>
      <c r="AJ1191" s="194"/>
      <c r="AK1191" s="194"/>
      <c r="AL1191" s="194"/>
      <c r="AM1191" s="194"/>
      <c r="AN1191" s="194"/>
      <c r="AO1191" s="194"/>
      <c r="AP1191" s="194"/>
      <c r="AQ1191" s="194"/>
      <c r="AR1191" s="194"/>
      <c r="AS1191" s="46"/>
    </row>
    <row r="1192" spans="2:45" s="192" customFormat="1">
      <c r="B1192" s="193"/>
      <c r="C1192" s="193"/>
      <c r="D1192" s="194"/>
      <c r="E1192" s="194"/>
      <c r="H1192" s="194"/>
      <c r="I1192" s="194"/>
      <c r="J1192" s="194"/>
      <c r="K1192" s="194"/>
      <c r="L1192" s="194"/>
      <c r="M1192" s="194"/>
      <c r="N1192" s="194"/>
      <c r="O1192" s="194"/>
      <c r="P1192" s="194"/>
      <c r="Q1192" s="194"/>
      <c r="R1192" s="194"/>
      <c r="S1192" s="194"/>
      <c r="T1192" s="194"/>
      <c r="U1192" s="194"/>
      <c r="V1192" s="194"/>
      <c r="W1192" s="194"/>
      <c r="X1192" s="194"/>
      <c r="Y1192" s="194"/>
      <c r="Z1192" s="194"/>
      <c r="AA1192" s="194"/>
      <c r="AB1192" s="194"/>
      <c r="AC1192" s="194"/>
      <c r="AD1192" s="194"/>
      <c r="AE1192" s="194"/>
      <c r="AF1192" s="194"/>
      <c r="AG1192" s="194"/>
      <c r="AH1192" s="194"/>
      <c r="AI1192" s="194"/>
      <c r="AJ1192" s="194"/>
      <c r="AK1192" s="194"/>
      <c r="AL1192" s="194"/>
      <c r="AM1192" s="194"/>
      <c r="AN1192" s="194"/>
      <c r="AO1192" s="194"/>
      <c r="AP1192" s="194"/>
      <c r="AQ1192" s="194"/>
      <c r="AR1192" s="194"/>
      <c r="AS1192" s="46"/>
    </row>
    <row r="1193" spans="2:45" s="192" customFormat="1">
      <c r="B1193" s="193"/>
      <c r="C1193" s="193"/>
      <c r="D1193" s="194"/>
      <c r="E1193" s="194"/>
      <c r="H1193" s="194"/>
      <c r="I1193" s="194"/>
      <c r="J1193" s="194"/>
      <c r="K1193" s="194"/>
      <c r="L1193" s="194"/>
      <c r="M1193" s="194"/>
      <c r="N1193" s="194"/>
      <c r="O1193" s="194"/>
      <c r="P1193" s="194"/>
      <c r="Q1193" s="194"/>
      <c r="R1193" s="194"/>
      <c r="S1193" s="194"/>
      <c r="T1193" s="194"/>
      <c r="U1193" s="194"/>
      <c r="V1193" s="194"/>
      <c r="W1193" s="194"/>
      <c r="X1193" s="194"/>
      <c r="Y1193" s="194"/>
      <c r="Z1193" s="194"/>
      <c r="AA1193" s="194"/>
      <c r="AB1193" s="194"/>
      <c r="AC1193" s="194"/>
      <c r="AD1193" s="194"/>
      <c r="AE1193" s="194"/>
      <c r="AF1193" s="194"/>
      <c r="AG1193" s="194"/>
      <c r="AH1193" s="194"/>
      <c r="AI1193" s="194"/>
      <c r="AJ1193" s="194"/>
      <c r="AK1193" s="194"/>
      <c r="AL1193" s="194"/>
      <c r="AM1193" s="194"/>
      <c r="AN1193" s="194"/>
      <c r="AO1193" s="194"/>
      <c r="AP1193" s="194"/>
      <c r="AQ1193" s="194"/>
      <c r="AR1193" s="194"/>
      <c r="AS1193" s="46"/>
    </row>
    <row r="1194" spans="2:45" s="192" customFormat="1">
      <c r="B1194" s="193"/>
      <c r="C1194" s="193"/>
      <c r="D1194" s="194"/>
      <c r="E1194" s="194"/>
      <c r="H1194" s="194"/>
      <c r="I1194" s="194"/>
      <c r="J1194" s="194"/>
      <c r="K1194" s="194"/>
      <c r="L1194" s="194"/>
      <c r="M1194" s="194"/>
      <c r="N1194" s="194"/>
      <c r="O1194" s="194"/>
      <c r="P1194" s="194"/>
      <c r="Q1194" s="194"/>
      <c r="R1194" s="194"/>
      <c r="S1194" s="194"/>
      <c r="T1194" s="194"/>
      <c r="U1194" s="194"/>
      <c r="V1194" s="194"/>
      <c r="W1194" s="194"/>
      <c r="X1194" s="194"/>
      <c r="Y1194" s="194"/>
      <c r="Z1194" s="194"/>
      <c r="AA1194" s="194"/>
      <c r="AB1194" s="194"/>
      <c r="AC1194" s="194"/>
      <c r="AD1194" s="194"/>
      <c r="AE1194" s="194"/>
      <c r="AF1194" s="194"/>
      <c r="AG1194" s="194"/>
      <c r="AH1194" s="194"/>
      <c r="AI1194" s="194"/>
      <c r="AJ1194" s="194"/>
      <c r="AK1194" s="194"/>
      <c r="AL1194" s="194"/>
      <c r="AM1194" s="194"/>
      <c r="AN1194" s="194"/>
      <c r="AO1194" s="194"/>
      <c r="AP1194" s="194"/>
      <c r="AQ1194" s="194"/>
      <c r="AR1194" s="194"/>
      <c r="AS1194" s="46"/>
    </row>
    <row r="1195" spans="2:45" s="192" customFormat="1">
      <c r="B1195" s="193"/>
      <c r="C1195" s="193"/>
      <c r="D1195" s="194"/>
      <c r="E1195" s="194"/>
      <c r="H1195" s="194"/>
      <c r="I1195" s="194"/>
      <c r="J1195" s="194"/>
      <c r="K1195" s="194"/>
      <c r="L1195" s="194"/>
      <c r="M1195" s="194"/>
      <c r="N1195" s="194"/>
      <c r="O1195" s="194"/>
      <c r="P1195" s="194"/>
      <c r="Q1195" s="194"/>
      <c r="R1195" s="194"/>
      <c r="S1195" s="194"/>
      <c r="T1195" s="194"/>
      <c r="U1195" s="194"/>
      <c r="V1195" s="194"/>
      <c r="W1195" s="194"/>
      <c r="X1195" s="194"/>
      <c r="Y1195" s="194"/>
      <c r="Z1195" s="194"/>
      <c r="AA1195" s="194"/>
      <c r="AB1195" s="194"/>
      <c r="AC1195" s="194"/>
      <c r="AD1195" s="194"/>
      <c r="AE1195" s="194"/>
      <c r="AF1195" s="194"/>
      <c r="AG1195" s="194"/>
      <c r="AH1195" s="194"/>
      <c r="AI1195" s="194"/>
      <c r="AJ1195" s="194"/>
      <c r="AK1195" s="194"/>
      <c r="AL1195" s="194"/>
      <c r="AM1195" s="194"/>
      <c r="AN1195" s="194"/>
      <c r="AO1195" s="194"/>
      <c r="AP1195" s="194"/>
      <c r="AQ1195" s="194"/>
      <c r="AR1195" s="194"/>
      <c r="AS1195" s="46"/>
    </row>
    <row r="1196" spans="2:45" s="192" customFormat="1">
      <c r="B1196" s="193"/>
      <c r="C1196" s="193"/>
      <c r="D1196" s="194"/>
      <c r="E1196" s="194"/>
      <c r="H1196" s="194"/>
      <c r="I1196" s="194"/>
      <c r="J1196" s="194"/>
      <c r="K1196" s="194"/>
      <c r="L1196" s="194"/>
      <c r="M1196" s="194"/>
      <c r="N1196" s="194"/>
      <c r="O1196" s="194"/>
      <c r="P1196" s="194"/>
      <c r="Q1196" s="194"/>
      <c r="R1196" s="194"/>
      <c r="S1196" s="194"/>
      <c r="T1196" s="194"/>
      <c r="U1196" s="194"/>
      <c r="V1196" s="194"/>
      <c r="W1196" s="194"/>
      <c r="X1196" s="194"/>
      <c r="Y1196" s="194"/>
      <c r="Z1196" s="194"/>
      <c r="AA1196" s="194"/>
      <c r="AB1196" s="194"/>
      <c r="AC1196" s="194"/>
      <c r="AD1196" s="194"/>
      <c r="AE1196" s="194"/>
      <c r="AF1196" s="194"/>
      <c r="AG1196" s="194"/>
      <c r="AH1196" s="194"/>
      <c r="AI1196" s="194"/>
      <c r="AJ1196" s="194"/>
      <c r="AK1196" s="194"/>
      <c r="AL1196" s="194"/>
      <c r="AM1196" s="194"/>
      <c r="AN1196" s="194"/>
      <c r="AO1196" s="194"/>
      <c r="AP1196" s="194"/>
      <c r="AQ1196" s="194"/>
      <c r="AR1196" s="194"/>
      <c r="AS1196" s="46"/>
    </row>
    <row r="1197" spans="2:45" s="192" customFormat="1">
      <c r="B1197" s="193"/>
      <c r="C1197" s="193"/>
      <c r="D1197" s="194"/>
      <c r="E1197" s="194"/>
      <c r="H1197" s="194"/>
      <c r="I1197" s="194"/>
      <c r="J1197" s="194"/>
      <c r="K1197" s="194"/>
      <c r="L1197" s="194"/>
      <c r="M1197" s="194"/>
      <c r="N1197" s="194"/>
      <c r="O1197" s="194"/>
      <c r="P1197" s="194"/>
      <c r="Q1197" s="194"/>
      <c r="R1197" s="194"/>
      <c r="S1197" s="194"/>
      <c r="T1197" s="194"/>
      <c r="U1197" s="194"/>
      <c r="V1197" s="194"/>
      <c r="W1197" s="194"/>
      <c r="X1197" s="194"/>
      <c r="Y1197" s="194"/>
      <c r="Z1197" s="194"/>
      <c r="AA1197" s="194"/>
      <c r="AB1197" s="194"/>
      <c r="AC1197" s="194"/>
      <c r="AD1197" s="194"/>
      <c r="AE1197" s="194"/>
      <c r="AF1197" s="194"/>
      <c r="AG1197" s="194"/>
      <c r="AH1197" s="194"/>
      <c r="AI1197" s="194"/>
      <c r="AJ1197" s="194"/>
      <c r="AK1197" s="194"/>
      <c r="AL1197" s="194"/>
      <c r="AM1197" s="194"/>
      <c r="AN1197" s="194"/>
      <c r="AO1197" s="194"/>
      <c r="AP1197" s="194"/>
      <c r="AQ1197" s="194"/>
      <c r="AR1197" s="194"/>
      <c r="AS1197" s="46"/>
    </row>
    <row r="1198" spans="2:45" s="192" customFormat="1">
      <c r="B1198" s="193"/>
      <c r="C1198" s="193"/>
      <c r="D1198" s="194"/>
      <c r="E1198" s="194"/>
      <c r="H1198" s="194"/>
      <c r="I1198" s="194"/>
      <c r="J1198" s="194"/>
      <c r="K1198" s="194"/>
      <c r="L1198" s="194"/>
      <c r="M1198" s="194"/>
      <c r="N1198" s="194"/>
      <c r="O1198" s="194"/>
      <c r="P1198" s="194"/>
      <c r="Q1198" s="194"/>
      <c r="R1198" s="194"/>
      <c r="S1198" s="194"/>
      <c r="T1198" s="194"/>
      <c r="U1198" s="194"/>
      <c r="V1198" s="194"/>
      <c r="W1198" s="194"/>
      <c r="X1198" s="194"/>
      <c r="Y1198" s="194"/>
      <c r="Z1198" s="194"/>
      <c r="AA1198" s="194"/>
      <c r="AB1198" s="194"/>
      <c r="AC1198" s="194"/>
      <c r="AD1198" s="194"/>
      <c r="AE1198" s="194"/>
      <c r="AF1198" s="194"/>
      <c r="AG1198" s="194"/>
      <c r="AH1198" s="194"/>
      <c r="AI1198" s="194"/>
      <c r="AJ1198" s="194"/>
      <c r="AK1198" s="194"/>
      <c r="AL1198" s="194"/>
      <c r="AM1198" s="194"/>
      <c r="AN1198" s="194"/>
      <c r="AO1198" s="194"/>
      <c r="AP1198" s="194"/>
      <c r="AQ1198" s="194"/>
      <c r="AR1198" s="194"/>
      <c r="AS1198" s="46"/>
    </row>
    <row r="1199" spans="2:45" s="192" customFormat="1">
      <c r="B1199" s="193"/>
      <c r="C1199" s="193"/>
      <c r="D1199" s="194"/>
      <c r="E1199" s="194"/>
      <c r="H1199" s="194"/>
      <c r="I1199" s="194"/>
      <c r="J1199" s="194"/>
      <c r="K1199" s="194"/>
      <c r="L1199" s="194"/>
      <c r="M1199" s="194"/>
      <c r="N1199" s="194"/>
      <c r="O1199" s="194"/>
      <c r="P1199" s="194"/>
      <c r="Q1199" s="194"/>
      <c r="R1199" s="194"/>
      <c r="S1199" s="194"/>
      <c r="T1199" s="194"/>
      <c r="U1199" s="194"/>
      <c r="V1199" s="194"/>
      <c r="W1199" s="194"/>
      <c r="X1199" s="194"/>
      <c r="Y1199" s="194"/>
      <c r="Z1199" s="194"/>
      <c r="AA1199" s="194"/>
      <c r="AB1199" s="194"/>
      <c r="AC1199" s="194"/>
      <c r="AD1199" s="194"/>
      <c r="AE1199" s="194"/>
      <c r="AF1199" s="194"/>
      <c r="AG1199" s="194"/>
      <c r="AH1199" s="194"/>
      <c r="AI1199" s="194"/>
      <c r="AJ1199" s="194"/>
      <c r="AK1199" s="194"/>
      <c r="AL1199" s="194"/>
      <c r="AM1199" s="194"/>
      <c r="AN1199" s="194"/>
      <c r="AO1199" s="194"/>
      <c r="AP1199" s="194"/>
      <c r="AQ1199" s="194"/>
      <c r="AR1199" s="194"/>
      <c r="AS1199" s="46"/>
    </row>
    <row r="1200" spans="2:45" s="192" customFormat="1">
      <c r="B1200" s="193"/>
      <c r="C1200" s="193"/>
      <c r="D1200" s="194"/>
      <c r="E1200" s="194"/>
      <c r="H1200" s="194"/>
      <c r="I1200" s="194"/>
      <c r="J1200" s="194"/>
      <c r="K1200" s="194"/>
      <c r="L1200" s="194"/>
      <c r="M1200" s="194"/>
      <c r="N1200" s="194"/>
      <c r="O1200" s="194"/>
      <c r="P1200" s="194"/>
      <c r="Q1200" s="194"/>
      <c r="R1200" s="194"/>
      <c r="S1200" s="194"/>
      <c r="T1200" s="194"/>
      <c r="U1200" s="194"/>
      <c r="V1200" s="194"/>
      <c r="W1200" s="194"/>
      <c r="X1200" s="194"/>
      <c r="Y1200" s="194"/>
      <c r="Z1200" s="194"/>
      <c r="AA1200" s="194"/>
      <c r="AB1200" s="194"/>
      <c r="AC1200" s="194"/>
      <c r="AD1200" s="194"/>
      <c r="AE1200" s="194"/>
      <c r="AF1200" s="194"/>
      <c r="AG1200" s="194"/>
      <c r="AH1200" s="194"/>
      <c r="AI1200" s="194"/>
      <c r="AJ1200" s="194"/>
      <c r="AK1200" s="194"/>
      <c r="AL1200" s="194"/>
      <c r="AM1200" s="194"/>
      <c r="AN1200" s="194"/>
      <c r="AO1200" s="194"/>
      <c r="AP1200" s="194"/>
      <c r="AQ1200" s="194"/>
      <c r="AR1200" s="194"/>
      <c r="AS1200" s="46"/>
    </row>
    <row r="1201" spans="2:45" s="192" customFormat="1">
      <c r="B1201" s="193"/>
      <c r="C1201" s="193"/>
      <c r="D1201" s="194"/>
      <c r="E1201" s="194"/>
      <c r="H1201" s="194"/>
      <c r="I1201" s="194"/>
      <c r="J1201" s="194"/>
      <c r="K1201" s="194"/>
      <c r="L1201" s="194"/>
      <c r="M1201" s="194"/>
      <c r="N1201" s="194"/>
      <c r="O1201" s="194"/>
      <c r="P1201" s="194"/>
      <c r="Q1201" s="194"/>
      <c r="R1201" s="194"/>
      <c r="S1201" s="194"/>
      <c r="T1201" s="194"/>
      <c r="U1201" s="194"/>
      <c r="V1201" s="194"/>
      <c r="W1201" s="194"/>
      <c r="X1201" s="194"/>
      <c r="Y1201" s="194"/>
      <c r="Z1201" s="194"/>
      <c r="AA1201" s="194"/>
      <c r="AB1201" s="194"/>
      <c r="AC1201" s="194"/>
      <c r="AD1201" s="194"/>
      <c r="AE1201" s="194"/>
      <c r="AF1201" s="194"/>
      <c r="AG1201" s="194"/>
      <c r="AH1201" s="194"/>
      <c r="AI1201" s="194"/>
      <c r="AJ1201" s="194"/>
      <c r="AK1201" s="194"/>
      <c r="AL1201" s="194"/>
      <c r="AM1201" s="194"/>
      <c r="AN1201" s="194"/>
      <c r="AO1201" s="194"/>
      <c r="AP1201" s="194"/>
      <c r="AQ1201" s="194"/>
      <c r="AR1201" s="194"/>
      <c r="AS1201" s="46"/>
    </row>
    <row r="1202" spans="2:45" s="192" customFormat="1">
      <c r="B1202" s="193"/>
      <c r="C1202" s="193"/>
      <c r="D1202" s="194"/>
      <c r="E1202" s="194"/>
      <c r="H1202" s="194"/>
      <c r="I1202" s="194"/>
      <c r="J1202" s="194"/>
      <c r="K1202" s="194"/>
      <c r="L1202" s="194"/>
      <c r="M1202" s="194"/>
      <c r="N1202" s="194"/>
      <c r="O1202" s="194"/>
      <c r="P1202" s="194"/>
      <c r="Q1202" s="194"/>
      <c r="R1202" s="194"/>
      <c r="S1202" s="194"/>
      <c r="T1202" s="194"/>
      <c r="U1202" s="194"/>
      <c r="V1202" s="194"/>
      <c r="W1202" s="194"/>
      <c r="X1202" s="194"/>
      <c r="Y1202" s="194"/>
      <c r="Z1202" s="194"/>
      <c r="AA1202" s="194"/>
      <c r="AB1202" s="194"/>
      <c r="AC1202" s="194"/>
      <c r="AD1202" s="194"/>
      <c r="AE1202" s="194"/>
      <c r="AF1202" s="194"/>
      <c r="AG1202" s="194"/>
      <c r="AH1202" s="194"/>
      <c r="AI1202" s="194"/>
      <c r="AJ1202" s="194"/>
      <c r="AK1202" s="194"/>
      <c r="AL1202" s="194"/>
      <c r="AM1202" s="194"/>
      <c r="AN1202" s="194"/>
      <c r="AO1202" s="194"/>
      <c r="AP1202" s="194"/>
      <c r="AQ1202" s="194"/>
      <c r="AR1202" s="194"/>
      <c r="AS1202" s="46"/>
    </row>
    <row r="1203" spans="2:45" s="192" customFormat="1">
      <c r="B1203" s="193"/>
      <c r="C1203" s="193"/>
      <c r="D1203" s="194"/>
      <c r="E1203" s="194"/>
      <c r="H1203" s="194"/>
      <c r="I1203" s="194"/>
      <c r="J1203" s="194"/>
      <c r="K1203" s="194"/>
      <c r="L1203" s="194"/>
      <c r="M1203" s="194"/>
      <c r="N1203" s="194"/>
      <c r="O1203" s="194"/>
      <c r="P1203" s="194"/>
      <c r="Q1203" s="194"/>
      <c r="R1203" s="194"/>
      <c r="S1203" s="194"/>
      <c r="T1203" s="194"/>
      <c r="U1203" s="194"/>
      <c r="V1203" s="194"/>
      <c r="W1203" s="194"/>
      <c r="X1203" s="194"/>
      <c r="Y1203" s="194"/>
      <c r="Z1203" s="194"/>
      <c r="AA1203" s="194"/>
      <c r="AB1203" s="194"/>
      <c r="AC1203" s="194"/>
      <c r="AD1203" s="194"/>
      <c r="AE1203" s="194"/>
      <c r="AF1203" s="194"/>
      <c r="AG1203" s="194"/>
      <c r="AH1203" s="194"/>
      <c r="AI1203" s="194"/>
      <c r="AJ1203" s="194"/>
      <c r="AK1203" s="194"/>
      <c r="AL1203" s="194"/>
      <c r="AM1203" s="194"/>
      <c r="AN1203" s="194"/>
      <c r="AO1203" s="194"/>
      <c r="AP1203" s="194"/>
      <c r="AQ1203" s="194"/>
      <c r="AR1203" s="194"/>
      <c r="AS1203" s="46"/>
    </row>
    <row r="1204" spans="2:45" s="192" customFormat="1">
      <c r="B1204" s="193"/>
      <c r="C1204" s="193"/>
      <c r="D1204" s="194"/>
      <c r="E1204" s="194"/>
      <c r="H1204" s="194"/>
      <c r="I1204" s="194"/>
      <c r="J1204" s="194"/>
      <c r="K1204" s="194"/>
      <c r="L1204" s="194"/>
      <c r="M1204" s="194"/>
      <c r="N1204" s="194"/>
      <c r="O1204" s="194"/>
      <c r="P1204" s="194"/>
      <c r="Q1204" s="194"/>
      <c r="R1204" s="194"/>
      <c r="S1204" s="194"/>
      <c r="T1204" s="194"/>
      <c r="U1204" s="194"/>
      <c r="V1204" s="194"/>
      <c r="W1204" s="194"/>
      <c r="X1204" s="194"/>
      <c r="Y1204" s="194"/>
      <c r="Z1204" s="194"/>
      <c r="AA1204" s="194"/>
      <c r="AB1204" s="194"/>
      <c r="AC1204" s="194"/>
      <c r="AD1204" s="194"/>
      <c r="AE1204" s="194"/>
      <c r="AF1204" s="194"/>
      <c r="AG1204" s="194"/>
      <c r="AH1204" s="194"/>
      <c r="AI1204" s="194"/>
      <c r="AJ1204" s="194"/>
      <c r="AK1204" s="194"/>
      <c r="AL1204" s="194"/>
      <c r="AM1204" s="194"/>
      <c r="AN1204" s="194"/>
      <c r="AO1204" s="194"/>
      <c r="AP1204" s="194"/>
      <c r="AQ1204" s="194"/>
      <c r="AR1204" s="194"/>
      <c r="AS1204" s="46"/>
    </row>
    <row r="1205" spans="2:45" s="192" customFormat="1">
      <c r="B1205" s="193"/>
      <c r="C1205" s="193"/>
      <c r="D1205" s="194"/>
      <c r="E1205" s="194"/>
      <c r="H1205" s="194"/>
      <c r="I1205" s="194"/>
      <c r="J1205" s="194"/>
      <c r="K1205" s="194"/>
      <c r="L1205" s="194"/>
      <c r="M1205" s="194"/>
      <c r="N1205" s="194"/>
      <c r="O1205" s="194"/>
      <c r="P1205" s="194"/>
      <c r="Q1205" s="194"/>
      <c r="R1205" s="194"/>
      <c r="S1205" s="194"/>
      <c r="T1205" s="194"/>
      <c r="U1205" s="194"/>
      <c r="V1205" s="194"/>
      <c r="W1205" s="194"/>
      <c r="X1205" s="194"/>
      <c r="Y1205" s="194"/>
      <c r="Z1205" s="194"/>
      <c r="AA1205" s="194"/>
      <c r="AB1205" s="194"/>
      <c r="AC1205" s="194"/>
      <c r="AD1205" s="194"/>
      <c r="AE1205" s="194"/>
      <c r="AF1205" s="194"/>
      <c r="AG1205" s="194"/>
      <c r="AH1205" s="194"/>
      <c r="AI1205" s="194"/>
      <c r="AJ1205" s="194"/>
      <c r="AK1205" s="194"/>
      <c r="AL1205" s="194"/>
      <c r="AM1205" s="194"/>
      <c r="AN1205" s="194"/>
      <c r="AO1205" s="194"/>
      <c r="AP1205" s="194"/>
      <c r="AQ1205" s="194"/>
      <c r="AR1205" s="194"/>
      <c r="AS1205" s="46"/>
    </row>
    <row r="1206" spans="2:45" s="192" customFormat="1">
      <c r="B1206" s="193"/>
      <c r="C1206" s="193"/>
      <c r="D1206" s="194"/>
      <c r="E1206" s="194"/>
      <c r="H1206" s="194"/>
      <c r="I1206" s="194"/>
      <c r="J1206" s="194"/>
      <c r="K1206" s="194"/>
      <c r="L1206" s="194"/>
      <c r="M1206" s="194"/>
      <c r="N1206" s="194"/>
      <c r="O1206" s="194"/>
      <c r="P1206" s="194"/>
      <c r="Q1206" s="194"/>
      <c r="R1206" s="194"/>
      <c r="S1206" s="194"/>
      <c r="T1206" s="194"/>
      <c r="U1206" s="194"/>
      <c r="V1206" s="194"/>
      <c r="W1206" s="194"/>
      <c r="X1206" s="194"/>
      <c r="Y1206" s="194"/>
      <c r="Z1206" s="194"/>
      <c r="AA1206" s="194"/>
      <c r="AB1206" s="194"/>
      <c r="AC1206" s="194"/>
      <c r="AD1206" s="194"/>
      <c r="AE1206" s="194"/>
      <c r="AF1206" s="194"/>
      <c r="AG1206" s="194"/>
      <c r="AH1206" s="194"/>
      <c r="AI1206" s="194"/>
      <c r="AJ1206" s="194"/>
      <c r="AK1206" s="194"/>
      <c r="AL1206" s="194"/>
      <c r="AM1206" s="194"/>
      <c r="AN1206" s="194"/>
      <c r="AO1206" s="194"/>
      <c r="AP1206" s="194"/>
      <c r="AQ1206" s="194"/>
      <c r="AR1206" s="194"/>
      <c r="AS1206" s="46"/>
    </row>
    <row r="1207" spans="2:45" s="192" customFormat="1">
      <c r="B1207" s="193"/>
      <c r="C1207" s="193"/>
      <c r="D1207" s="194"/>
      <c r="E1207" s="194"/>
      <c r="H1207" s="194"/>
      <c r="I1207" s="194"/>
      <c r="J1207" s="194"/>
      <c r="K1207" s="194"/>
      <c r="L1207" s="194"/>
      <c r="M1207" s="194"/>
      <c r="N1207" s="194"/>
      <c r="O1207" s="194"/>
      <c r="P1207" s="194"/>
      <c r="Q1207" s="194"/>
      <c r="R1207" s="194"/>
      <c r="S1207" s="194"/>
      <c r="T1207" s="194"/>
      <c r="U1207" s="194"/>
      <c r="V1207" s="194"/>
      <c r="W1207" s="194"/>
      <c r="X1207" s="194"/>
      <c r="Y1207" s="194"/>
      <c r="Z1207" s="194"/>
      <c r="AA1207" s="194"/>
      <c r="AB1207" s="194"/>
      <c r="AC1207" s="194"/>
      <c r="AD1207" s="194"/>
      <c r="AE1207" s="194"/>
      <c r="AF1207" s="194"/>
      <c r="AG1207" s="194"/>
      <c r="AH1207" s="194"/>
      <c r="AI1207" s="194"/>
      <c r="AJ1207" s="194"/>
      <c r="AK1207" s="194"/>
      <c r="AL1207" s="194"/>
      <c r="AM1207" s="194"/>
      <c r="AN1207" s="194"/>
      <c r="AO1207" s="194"/>
      <c r="AP1207" s="194"/>
      <c r="AQ1207" s="194"/>
      <c r="AR1207" s="194"/>
      <c r="AS1207" s="46"/>
    </row>
    <row r="1208" spans="2:45" s="192" customFormat="1">
      <c r="B1208" s="193"/>
      <c r="C1208" s="193"/>
      <c r="D1208" s="194"/>
      <c r="E1208" s="194"/>
      <c r="H1208" s="194"/>
      <c r="I1208" s="194"/>
      <c r="J1208" s="194"/>
      <c r="K1208" s="194"/>
      <c r="L1208" s="194"/>
      <c r="M1208" s="194"/>
      <c r="N1208" s="194"/>
      <c r="O1208" s="194"/>
      <c r="P1208" s="194"/>
      <c r="Q1208" s="194"/>
      <c r="R1208" s="194"/>
      <c r="S1208" s="194"/>
      <c r="T1208" s="194"/>
      <c r="U1208" s="194"/>
      <c r="V1208" s="194"/>
      <c r="W1208" s="194"/>
      <c r="X1208" s="194"/>
      <c r="Y1208" s="194"/>
      <c r="Z1208" s="194"/>
      <c r="AA1208" s="194"/>
      <c r="AB1208" s="194"/>
      <c r="AC1208" s="194"/>
      <c r="AD1208" s="194"/>
      <c r="AE1208" s="194"/>
      <c r="AF1208" s="194"/>
      <c r="AG1208" s="194"/>
      <c r="AH1208" s="194"/>
      <c r="AI1208" s="194"/>
      <c r="AJ1208" s="194"/>
      <c r="AK1208" s="194"/>
      <c r="AL1208" s="194"/>
      <c r="AM1208" s="194"/>
      <c r="AN1208" s="194"/>
      <c r="AO1208" s="194"/>
      <c r="AP1208" s="194"/>
      <c r="AQ1208" s="194"/>
      <c r="AR1208" s="194"/>
      <c r="AS1208" s="46"/>
    </row>
    <row r="1209" spans="2:45" s="192" customFormat="1">
      <c r="B1209" s="193"/>
      <c r="C1209" s="193"/>
      <c r="D1209" s="194"/>
      <c r="E1209" s="194"/>
      <c r="H1209" s="194"/>
      <c r="I1209" s="194"/>
      <c r="J1209" s="194"/>
      <c r="K1209" s="194"/>
      <c r="L1209" s="194"/>
      <c r="M1209" s="194"/>
      <c r="N1209" s="194"/>
      <c r="O1209" s="194"/>
      <c r="P1209" s="194"/>
      <c r="Q1209" s="194"/>
      <c r="R1209" s="194"/>
      <c r="S1209" s="194"/>
      <c r="T1209" s="194"/>
      <c r="U1209" s="194"/>
      <c r="V1209" s="194"/>
      <c r="W1209" s="194"/>
      <c r="X1209" s="194"/>
      <c r="Y1209" s="194"/>
      <c r="Z1209" s="194"/>
      <c r="AA1209" s="194"/>
      <c r="AB1209" s="194"/>
      <c r="AC1209" s="194"/>
      <c r="AD1209" s="194"/>
      <c r="AE1209" s="194"/>
      <c r="AF1209" s="194"/>
      <c r="AG1209" s="194"/>
      <c r="AH1209" s="194"/>
      <c r="AI1209" s="194"/>
      <c r="AJ1209" s="194"/>
      <c r="AK1209" s="194"/>
      <c r="AL1209" s="194"/>
      <c r="AM1209" s="194"/>
      <c r="AN1209" s="194"/>
      <c r="AO1209" s="194"/>
      <c r="AP1209" s="194"/>
      <c r="AQ1209" s="194"/>
      <c r="AR1209" s="194"/>
      <c r="AS1209" s="46"/>
    </row>
    <row r="1210" spans="2:45" s="192" customFormat="1">
      <c r="B1210" s="193"/>
      <c r="C1210" s="193"/>
      <c r="D1210" s="194"/>
      <c r="E1210" s="194"/>
      <c r="H1210" s="194"/>
      <c r="I1210" s="194"/>
      <c r="J1210" s="194"/>
      <c r="K1210" s="194"/>
      <c r="L1210" s="194"/>
      <c r="M1210" s="194"/>
      <c r="N1210" s="194"/>
      <c r="O1210" s="194"/>
      <c r="P1210" s="194"/>
      <c r="Q1210" s="194"/>
      <c r="R1210" s="194"/>
      <c r="S1210" s="194"/>
      <c r="T1210" s="194"/>
      <c r="U1210" s="194"/>
      <c r="V1210" s="194"/>
      <c r="W1210" s="194"/>
      <c r="X1210" s="194"/>
      <c r="Y1210" s="194"/>
      <c r="Z1210" s="194"/>
      <c r="AA1210" s="194"/>
      <c r="AB1210" s="194"/>
      <c r="AC1210" s="194"/>
      <c r="AD1210" s="194"/>
      <c r="AE1210" s="194"/>
      <c r="AF1210" s="194"/>
      <c r="AG1210" s="194"/>
      <c r="AH1210" s="194"/>
      <c r="AI1210" s="194"/>
      <c r="AJ1210" s="194"/>
      <c r="AK1210" s="194"/>
      <c r="AL1210" s="194"/>
      <c r="AM1210" s="194"/>
      <c r="AN1210" s="194"/>
      <c r="AO1210" s="194"/>
      <c r="AP1210" s="194"/>
      <c r="AQ1210" s="194"/>
      <c r="AR1210" s="194"/>
      <c r="AS1210" s="46"/>
    </row>
    <row r="1211" spans="2:45" s="192" customFormat="1">
      <c r="B1211" s="193"/>
      <c r="C1211" s="193"/>
      <c r="D1211" s="194"/>
      <c r="E1211" s="194"/>
      <c r="H1211" s="194"/>
      <c r="I1211" s="194"/>
      <c r="J1211" s="194"/>
      <c r="K1211" s="194"/>
      <c r="L1211" s="194"/>
      <c r="M1211" s="194"/>
      <c r="N1211" s="194"/>
      <c r="O1211" s="194"/>
      <c r="P1211" s="194"/>
      <c r="Q1211" s="194"/>
      <c r="R1211" s="194"/>
      <c r="S1211" s="194"/>
      <c r="T1211" s="194"/>
      <c r="U1211" s="194"/>
      <c r="V1211" s="194"/>
      <c r="W1211" s="194"/>
      <c r="X1211" s="194"/>
      <c r="Y1211" s="194"/>
      <c r="Z1211" s="194"/>
      <c r="AA1211" s="194"/>
      <c r="AB1211" s="194"/>
      <c r="AC1211" s="194"/>
      <c r="AD1211" s="194"/>
      <c r="AE1211" s="194"/>
      <c r="AF1211" s="194"/>
      <c r="AG1211" s="194"/>
      <c r="AH1211" s="194"/>
      <c r="AI1211" s="194"/>
      <c r="AJ1211" s="194"/>
      <c r="AK1211" s="194"/>
      <c r="AL1211" s="194"/>
      <c r="AM1211" s="194"/>
      <c r="AN1211" s="194"/>
      <c r="AO1211" s="194"/>
      <c r="AP1211" s="194"/>
      <c r="AQ1211" s="194"/>
      <c r="AR1211" s="194"/>
      <c r="AS1211" s="46"/>
    </row>
    <row r="1212" spans="2:45" s="192" customFormat="1">
      <c r="B1212" s="193"/>
      <c r="C1212" s="193"/>
      <c r="D1212" s="194"/>
      <c r="E1212" s="194"/>
      <c r="H1212" s="194"/>
      <c r="I1212" s="194"/>
      <c r="J1212" s="194"/>
      <c r="K1212" s="194"/>
      <c r="L1212" s="194"/>
      <c r="M1212" s="194"/>
      <c r="N1212" s="194"/>
      <c r="O1212" s="194"/>
      <c r="P1212" s="194"/>
      <c r="Q1212" s="194"/>
      <c r="R1212" s="194"/>
      <c r="S1212" s="194"/>
      <c r="T1212" s="194"/>
      <c r="U1212" s="194"/>
      <c r="V1212" s="194"/>
      <c r="W1212" s="194"/>
      <c r="X1212" s="194"/>
      <c r="Y1212" s="194"/>
      <c r="Z1212" s="194"/>
      <c r="AA1212" s="194"/>
      <c r="AB1212" s="194"/>
      <c r="AC1212" s="194"/>
      <c r="AD1212" s="194"/>
      <c r="AE1212" s="194"/>
      <c r="AF1212" s="194"/>
      <c r="AG1212" s="194"/>
      <c r="AH1212" s="194"/>
      <c r="AI1212" s="194"/>
      <c r="AJ1212" s="194"/>
      <c r="AK1212" s="194"/>
      <c r="AL1212" s="194"/>
      <c r="AM1212" s="194"/>
      <c r="AN1212" s="194"/>
      <c r="AO1212" s="194"/>
      <c r="AP1212" s="194"/>
      <c r="AQ1212" s="194"/>
      <c r="AR1212" s="194"/>
      <c r="AS1212" s="46"/>
    </row>
    <row r="1213" spans="2:45" s="192" customFormat="1">
      <c r="B1213" s="193"/>
      <c r="C1213" s="193"/>
      <c r="D1213" s="194"/>
      <c r="E1213" s="194"/>
      <c r="H1213" s="194"/>
      <c r="I1213" s="194"/>
      <c r="J1213" s="194"/>
      <c r="K1213" s="194"/>
      <c r="L1213" s="194"/>
      <c r="M1213" s="194"/>
      <c r="N1213" s="194"/>
      <c r="O1213" s="194"/>
      <c r="P1213" s="194"/>
      <c r="Q1213" s="194"/>
      <c r="R1213" s="194"/>
      <c r="S1213" s="194"/>
      <c r="T1213" s="194"/>
      <c r="U1213" s="194"/>
      <c r="V1213" s="194"/>
      <c r="W1213" s="194"/>
      <c r="X1213" s="194"/>
      <c r="Y1213" s="194"/>
      <c r="Z1213" s="194"/>
      <c r="AA1213" s="194"/>
      <c r="AB1213" s="194"/>
      <c r="AC1213" s="194"/>
      <c r="AD1213" s="194"/>
      <c r="AE1213" s="194"/>
      <c r="AF1213" s="194"/>
      <c r="AG1213" s="194"/>
      <c r="AH1213" s="194"/>
      <c r="AI1213" s="194"/>
      <c r="AJ1213" s="194"/>
      <c r="AK1213" s="194"/>
      <c r="AL1213" s="194"/>
      <c r="AM1213" s="194"/>
      <c r="AN1213" s="194"/>
      <c r="AO1213" s="194"/>
      <c r="AP1213" s="194"/>
      <c r="AQ1213" s="194"/>
      <c r="AR1213" s="194"/>
      <c r="AS1213" s="46"/>
    </row>
    <row r="1214" spans="2:45" s="192" customFormat="1">
      <c r="B1214" s="193"/>
      <c r="C1214" s="193"/>
      <c r="D1214" s="194"/>
      <c r="E1214" s="194"/>
      <c r="H1214" s="194"/>
      <c r="I1214" s="194"/>
      <c r="J1214" s="194"/>
      <c r="K1214" s="194"/>
      <c r="L1214" s="194"/>
      <c r="M1214" s="194"/>
      <c r="N1214" s="194"/>
      <c r="O1214" s="194"/>
      <c r="P1214" s="194"/>
      <c r="Q1214" s="194"/>
      <c r="R1214" s="194"/>
      <c r="S1214" s="194"/>
      <c r="T1214" s="194"/>
      <c r="U1214" s="194"/>
      <c r="V1214" s="194"/>
      <c r="W1214" s="194"/>
      <c r="X1214" s="194"/>
      <c r="Y1214" s="194"/>
      <c r="Z1214" s="194"/>
      <c r="AA1214" s="194"/>
      <c r="AB1214" s="194"/>
      <c r="AC1214" s="194"/>
      <c r="AD1214" s="194"/>
      <c r="AE1214" s="194"/>
      <c r="AF1214" s="194"/>
      <c r="AG1214" s="194"/>
      <c r="AH1214" s="194"/>
      <c r="AI1214" s="194"/>
      <c r="AJ1214" s="194"/>
      <c r="AK1214" s="194"/>
      <c r="AL1214" s="194"/>
      <c r="AM1214" s="194"/>
      <c r="AN1214" s="194"/>
      <c r="AO1214" s="194"/>
      <c r="AP1214" s="194"/>
      <c r="AQ1214" s="194"/>
      <c r="AR1214" s="194"/>
      <c r="AS1214" s="46"/>
    </row>
    <row r="1215" spans="2:45" s="192" customFormat="1">
      <c r="B1215" s="193"/>
      <c r="C1215" s="193"/>
      <c r="D1215" s="194"/>
      <c r="E1215" s="194"/>
      <c r="H1215" s="194"/>
      <c r="I1215" s="194"/>
      <c r="J1215" s="194"/>
      <c r="K1215" s="194"/>
      <c r="L1215" s="194"/>
      <c r="M1215" s="194"/>
      <c r="N1215" s="194"/>
      <c r="O1215" s="194"/>
      <c r="P1215" s="194"/>
      <c r="Q1215" s="194"/>
      <c r="R1215" s="194"/>
      <c r="S1215" s="194"/>
      <c r="T1215" s="194"/>
      <c r="U1215" s="194"/>
      <c r="V1215" s="194"/>
      <c r="W1215" s="194"/>
      <c r="X1215" s="194"/>
      <c r="Y1215" s="194"/>
      <c r="Z1215" s="194"/>
      <c r="AA1215" s="194"/>
      <c r="AB1215" s="194"/>
      <c r="AC1215" s="194"/>
      <c r="AD1215" s="194"/>
      <c r="AE1215" s="194"/>
      <c r="AF1215" s="194"/>
      <c r="AG1215" s="194"/>
      <c r="AH1215" s="194"/>
      <c r="AI1215" s="194"/>
      <c r="AJ1215" s="194"/>
      <c r="AK1215" s="194"/>
      <c r="AL1215" s="194"/>
      <c r="AM1215" s="194"/>
      <c r="AN1215" s="194"/>
      <c r="AO1215" s="194"/>
      <c r="AP1215" s="194"/>
      <c r="AQ1215" s="194"/>
      <c r="AR1215" s="194"/>
      <c r="AS1215" s="46"/>
    </row>
    <row r="1216" spans="2:45" s="192" customFormat="1">
      <c r="B1216" s="193"/>
      <c r="C1216" s="193"/>
      <c r="D1216" s="194"/>
      <c r="E1216" s="194"/>
      <c r="H1216" s="194"/>
      <c r="I1216" s="194"/>
      <c r="J1216" s="194"/>
      <c r="K1216" s="194"/>
      <c r="L1216" s="194"/>
      <c r="M1216" s="194"/>
      <c r="N1216" s="194"/>
      <c r="O1216" s="194"/>
      <c r="P1216" s="194"/>
      <c r="Q1216" s="194"/>
      <c r="R1216" s="194"/>
      <c r="S1216" s="194"/>
      <c r="T1216" s="194"/>
      <c r="U1216" s="194"/>
      <c r="V1216" s="194"/>
      <c r="W1216" s="194"/>
      <c r="X1216" s="194"/>
      <c r="Y1216" s="194"/>
      <c r="Z1216" s="194"/>
      <c r="AA1216" s="194"/>
      <c r="AB1216" s="194"/>
      <c r="AC1216" s="194"/>
      <c r="AD1216" s="194"/>
      <c r="AE1216" s="194"/>
      <c r="AF1216" s="194"/>
      <c r="AG1216" s="194"/>
      <c r="AH1216" s="194"/>
      <c r="AI1216" s="194"/>
      <c r="AJ1216" s="194"/>
      <c r="AK1216" s="194"/>
      <c r="AL1216" s="194"/>
      <c r="AM1216" s="194"/>
      <c r="AN1216" s="194"/>
      <c r="AO1216" s="194"/>
      <c r="AP1216" s="194"/>
      <c r="AQ1216" s="194"/>
      <c r="AR1216" s="194"/>
      <c r="AS1216" s="46"/>
    </row>
    <row r="1217" spans="2:45" s="192" customFormat="1">
      <c r="B1217" s="193"/>
      <c r="C1217" s="193"/>
      <c r="D1217" s="194"/>
      <c r="E1217" s="194"/>
      <c r="H1217" s="194"/>
      <c r="I1217" s="194"/>
      <c r="J1217" s="194"/>
      <c r="K1217" s="194"/>
      <c r="L1217" s="194"/>
      <c r="M1217" s="194"/>
      <c r="N1217" s="194"/>
      <c r="O1217" s="194"/>
      <c r="P1217" s="194"/>
      <c r="Q1217" s="194"/>
      <c r="R1217" s="194"/>
      <c r="S1217" s="194"/>
      <c r="T1217" s="194"/>
      <c r="U1217" s="194"/>
      <c r="V1217" s="194"/>
      <c r="W1217" s="194"/>
      <c r="X1217" s="194"/>
      <c r="Y1217" s="194"/>
      <c r="Z1217" s="194"/>
      <c r="AA1217" s="194"/>
      <c r="AB1217" s="194"/>
      <c r="AC1217" s="194"/>
      <c r="AD1217" s="194"/>
      <c r="AE1217" s="194"/>
      <c r="AF1217" s="194"/>
      <c r="AG1217" s="194"/>
      <c r="AH1217" s="194"/>
      <c r="AI1217" s="194"/>
      <c r="AJ1217" s="194"/>
      <c r="AK1217" s="194"/>
      <c r="AL1217" s="194"/>
      <c r="AM1217" s="194"/>
      <c r="AN1217" s="194"/>
      <c r="AO1217" s="194"/>
      <c r="AP1217" s="194"/>
      <c r="AQ1217" s="194"/>
      <c r="AR1217" s="194"/>
      <c r="AS1217" s="46"/>
    </row>
    <row r="1218" spans="2:45" s="192" customFormat="1">
      <c r="B1218" s="193"/>
      <c r="C1218" s="193"/>
      <c r="D1218" s="194"/>
      <c r="E1218" s="194"/>
      <c r="H1218" s="194"/>
      <c r="I1218" s="194"/>
      <c r="J1218" s="194"/>
      <c r="K1218" s="194"/>
      <c r="L1218" s="194"/>
      <c r="M1218" s="194"/>
      <c r="N1218" s="194"/>
      <c r="O1218" s="194"/>
      <c r="P1218" s="194"/>
      <c r="Q1218" s="194"/>
      <c r="R1218" s="194"/>
      <c r="S1218" s="194"/>
      <c r="T1218" s="194"/>
      <c r="U1218" s="194"/>
      <c r="V1218" s="194"/>
      <c r="W1218" s="194"/>
      <c r="X1218" s="194"/>
      <c r="Y1218" s="194"/>
      <c r="Z1218" s="194"/>
      <c r="AA1218" s="194"/>
      <c r="AB1218" s="194"/>
      <c r="AC1218" s="194"/>
      <c r="AD1218" s="194"/>
      <c r="AE1218" s="194"/>
      <c r="AF1218" s="194"/>
      <c r="AG1218" s="194"/>
      <c r="AH1218" s="194"/>
      <c r="AI1218" s="194"/>
      <c r="AJ1218" s="194"/>
      <c r="AK1218" s="194"/>
      <c r="AL1218" s="194"/>
      <c r="AM1218" s="194"/>
      <c r="AN1218" s="194"/>
      <c r="AO1218" s="194"/>
      <c r="AP1218" s="194"/>
      <c r="AQ1218" s="194"/>
      <c r="AR1218" s="194"/>
      <c r="AS1218" s="46"/>
    </row>
    <row r="1219" spans="2:45" s="192" customFormat="1">
      <c r="B1219" s="193"/>
      <c r="C1219" s="193"/>
      <c r="D1219" s="194"/>
      <c r="E1219" s="194"/>
      <c r="H1219" s="194"/>
      <c r="I1219" s="194"/>
      <c r="J1219" s="194"/>
      <c r="K1219" s="194"/>
      <c r="L1219" s="194"/>
      <c r="M1219" s="194"/>
      <c r="N1219" s="194"/>
      <c r="O1219" s="194"/>
      <c r="P1219" s="194"/>
      <c r="Q1219" s="194"/>
      <c r="R1219" s="194"/>
      <c r="S1219" s="194"/>
      <c r="T1219" s="194"/>
      <c r="U1219" s="194"/>
      <c r="V1219" s="194"/>
      <c r="W1219" s="194"/>
      <c r="X1219" s="194"/>
      <c r="Y1219" s="194"/>
      <c r="Z1219" s="194"/>
      <c r="AA1219" s="194"/>
      <c r="AB1219" s="194"/>
      <c r="AC1219" s="194"/>
      <c r="AD1219" s="194"/>
      <c r="AE1219" s="194"/>
      <c r="AF1219" s="194"/>
      <c r="AG1219" s="194"/>
      <c r="AH1219" s="194"/>
      <c r="AI1219" s="194"/>
      <c r="AJ1219" s="194"/>
      <c r="AK1219" s="194"/>
      <c r="AL1219" s="194"/>
      <c r="AM1219" s="194"/>
      <c r="AN1219" s="194"/>
      <c r="AO1219" s="194"/>
      <c r="AP1219" s="194"/>
      <c r="AQ1219" s="194"/>
      <c r="AR1219" s="194"/>
      <c r="AS1219" s="46"/>
    </row>
    <row r="1220" spans="2:45" s="192" customFormat="1">
      <c r="B1220" s="193"/>
      <c r="C1220" s="193"/>
      <c r="D1220" s="194"/>
      <c r="E1220" s="194"/>
      <c r="H1220" s="194"/>
      <c r="I1220" s="194"/>
      <c r="J1220" s="194"/>
      <c r="K1220" s="194"/>
      <c r="L1220" s="194"/>
      <c r="M1220" s="194"/>
      <c r="N1220" s="194"/>
      <c r="O1220" s="194"/>
      <c r="P1220" s="194"/>
      <c r="Q1220" s="194"/>
      <c r="R1220" s="194"/>
      <c r="S1220" s="194"/>
      <c r="T1220" s="194"/>
      <c r="U1220" s="194"/>
      <c r="V1220" s="194"/>
      <c r="W1220" s="194"/>
      <c r="X1220" s="194"/>
      <c r="Y1220" s="194"/>
      <c r="Z1220" s="194"/>
      <c r="AA1220" s="194"/>
      <c r="AB1220" s="194"/>
      <c r="AC1220" s="194"/>
      <c r="AD1220" s="194"/>
      <c r="AE1220" s="194"/>
      <c r="AF1220" s="194"/>
      <c r="AG1220" s="194"/>
      <c r="AH1220" s="194"/>
      <c r="AI1220" s="194"/>
      <c r="AJ1220" s="194"/>
      <c r="AK1220" s="194"/>
      <c r="AL1220" s="194"/>
      <c r="AM1220" s="194"/>
      <c r="AN1220" s="194"/>
      <c r="AO1220" s="194"/>
      <c r="AP1220" s="194"/>
      <c r="AQ1220" s="194"/>
      <c r="AR1220" s="194"/>
      <c r="AS1220" s="46"/>
    </row>
    <row r="1221" spans="2:45" s="192" customFormat="1">
      <c r="B1221" s="193"/>
      <c r="C1221" s="193"/>
      <c r="D1221" s="194"/>
      <c r="E1221" s="194"/>
      <c r="H1221" s="194"/>
      <c r="I1221" s="194"/>
      <c r="J1221" s="194"/>
      <c r="K1221" s="194"/>
      <c r="L1221" s="194"/>
      <c r="M1221" s="194"/>
      <c r="N1221" s="194"/>
      <c r="O1221" s="194"/>
      <c r="P1221" s="194"/>
      <c r="Q1221" s="194"/>
      <c r="R1221" s="194"/>
      <c r="S1221" s="194"/>
      <c r="T1221" s="194"/>
      <c r="U1221" s="194"/>
      <c r="V1221" s="194"/>
      <c r="W1221" s="194"/>
      <c r="X1221" s="194"/>
      <c r="Y1221" s="194"/>
      <c r="Z1221" s="194"/>
      <c r="AA1221" s="194"/>
      <c r="AB1221" s="194"/>
      <c r="AC1221" s="194"/>
      <c r="AD1221" s="194"/>
      <c r="AE1221" s="194"/>
      <c r="AF1221" s="194"/>
      <c r="AG1221" s="194"/>
      <c r="AH1221" s="194"/>
      <c r="AI1221" s="194"/>
      <c r="AJ1221" s="194"/>
      <c r="AK1221" s="194"/>
      <c r="AL1221" s="194"/>
      <c r="AM1221" s="194"/>
      <c r="AN1221" s="194"/>
      <c r="AO1221" s="194"/>
      <c r="AP1221" s="194"/>
      <c r="AQ1221" s="194"/>
      <c r="AR1221" s="194"/>
      <c r="AS1221" s="46"/>
    </row>
    <row r="1222" spans="2:45" s="192" customFormat="1">
      <c r="B1222" s="193"/>
      <c r="C1222" s="193"/>
      <c r="D1222" s="194"/>
      <c r="E1222" s="194"/>
      <c r="H1222" s="194"/>
      <c r="I1222" s="194"/>
      <c r="J1222" s="194"/>
      <c r="K1222" s="194"/>
      <c r="L1222" s="194"/>
      <c r="M1222" s="194"/>
      <c r="N1222" s="194"/>
      <c r="O1222" s="194"/>
      <c r="P1222" s="194"/>
      <c r="Q1222" s="194"/>
      <c r="R1222" s="194"/>
      <c r="S1222" s="194"/>
      <c r="T1222" s="194"/>
      <c r="U1222" s="194"/>
      <c r="V1222" s="194"/>
      <c r="W1222" s="194"/>
      <c r="X1222" s="194"/>
      <c r="Y1222" s="194"/>
      <c r="Z1222" s="194"/>
      <c r="AA1222" s="194"/>
      <c r="AB1222" s="194"/>
      <c r="AC1222" s="194"/>
      <c r="AD1222" s="194"/>
      <c r="AE1222" s="194"/>
      <c r="AF1222" s="194"/>
      <c r="AG1222" s="194"/>
      <c r="AH1222" s="194"/>
      <c r="AI1222" s="194"/>
      <c r="AJ1222" s="194"/>
      <c r="AK1222" s="194"/>
      <c r="AL1222" s="194"/>
      <c r="AM1222" s="194"/>
      <c r="AN1222" s="194"/>
      <c r="AO1222" s="194"/>
      <c r="AP1222" s="194"/>
      <c r="AQ1222" s="194"/>
      <c r="AR1222" s="194"/>
      <c r="AS1222" s="46"/>
    </row>
    <row r="1223" spans="2:45" s="192" customFormat="1">
      <c r="B1223" s="193"/>
      <c r="C1223" s="193"/>
      <c r="D1223" s="194"/>
      <c r="E1223" s="194"/>
      <c r="H1223" s="194"/>
      <c r="I1223" s="194"/>
      <c r="J1223" s="194"/>
      <c r="K1223" s="194"/>
      <c r="L1223" s="194"/>
      <c r="M1223" s="194"/>
      <c r="N1223" s="194"/>
      <c r="O1223" s="194"/>
      <c r="P1223" s="194"/>
      <c r="Q1223" s="194"/>
      <c r="R1223" s="194"/>
      <c r="S1223" s="194"/>
      <c r="T1223" s="194"/>
      <c r="U1223" s="194"/>
      <c r="V1223" s="194"/>
      <c r="W1223" s="194"/>
      <c r="X1223" s="194"/>
      <c r="Y1223" s="194"/>
      <c r="Z1223" s="194"/>
      <c r="AA1223" s="194"/>
      <c r="AB1223" s="194"/>
      <c r="AC1223" s="194"/>
      <c r="AD1223" s="194"/>
      <c r="AE1223" s="194"/>
      <c r="AF1223" s="194"/>
      <c r="AG1223" s="194"/>
      <c r="AH1223" s="194"/>
      <c r="AI1223" s="194"/>
      <c r="AJ1223" s="194"/>
      <c r="AK1223" s="194"/>
      <c r="AL1223" s="194"/>
      <c r="AM1223" s="194"/>
      <c r="AN1223" s="194"/>
      <c r="AO1223" s="194"/>
      <c r="AP1223" s="194"/>
      <c r="AQ1223" s="194"/>
      <c r="AR1223" s="194"/>
      <c r="AS1223" s="46"/>
    </row>
    <row r="1224" spans="2:45" s="192" customFormat="1">
      <c r="B1224" s="193"/>
      <c r="C1224" s="193"/>
      <c r="D1224" s="194"/>
      <c r="E1224" s="194"/>
      <c r="H1224" s="194"/>
      <c r="I1224" s="194"/>
      <c r="J1224" s="194"/>
      <c r="K1224" s="194"/>
      <c r="L1224" s="194"/>
      <c r="M1224" s="194"/>
      <c r="N1224" s="194"/>
      <c r="O1224" s="194"/>
      <c r="P1224" s="194"/>
      <c r="Q1224" s="194"/>
      <c r="R1224" s="194"/>
      <c r="S1224" s="194"/>
      <c r="T1224" s="194"/>
      <c r="U1224" s="194"/>
      <c r="V1224" s="194"/>
      <c r="W1224" s="194"/>
      <c r="X1224" s="194"/>
      <c r="Y1224" s="194"/>
      <c r="Z1224" s="194"/>
      <c r="AA1224" s="194"/>
      <c r="AB1224" s="194"/>
      <c r="AC1224" s="194"/>
      <c r="AD1224" s="194"/>
      <c r="AE1224" s="194"/>
      <c r="AF1224" s="194"/>
      <c r="AG1224" s="194"/>
      <c r="AH1224" s="194"/>
      <c r="AI1224" s="194"/>
      <c r="AJ1224" s="194"/>
      <c r="AK1224" s="194"/>
      <c r="AL1224" s="194"/>
      <c r="AM1224" s="194"/>
      <c r="AN1224" s="194"/>
      <c r="AO1224" s="194"/>
      <c r="AP1224" s="194"/>
      <c r="AQ1224" s="194"/>
      <c r="AR1224" s="194"/>
      <c r="AS1224" s="46"/>
    </row>
    <row r="1225" spans="2:45" s="192" customFormat="1">
      <c r="B1225" s="193"/>
      <c r="C1225" s="193"/>
      <c r="D1225" s="194"/>
      <c r="E1225" s="194"/>
      <c r="H1225" s="194"/>
      <c r="I1225" s="194"/>
      <c r="J1225" s="194"/>
      <c r="K1225" s="194"/>
      <c r="L1225" s="194"/>
      <c r="M1225" s="194"/>
      <c r="N1225" s="194"/>
      <c r="O1225" s="194"/>
      <c r="P1225" s="194"/>
      <c r="Q1225" s="194"/>
      <c r="R1225" s="194"/>
      <c r="S1225" s="194"/>
      <c r="T1225" s="194"/>
      <c r="U1225" s="194"/>
      <c r="V1225" s="194"/>
      <c r="W1225" s="194"/>
      <c r="X1225" s="194"/>
      <c r="Y1225" s="194"/>
      <c r="Z1225" s="194"/>
      <c r="AA1225" s="194"/>
      <c r="AB1225" s="194"/>
      <c r="AC1225" s="194"/>
      <c r="AD1225" s="194"/>
      <c r="AE1225" s="194"/>
      <c r="AF1225" s="194"/>
      <c r="AG1225" s="194"/>
      <c r="AH1225" s="194"/>
      <c r="AI1225" s="194"/>
      <c r="AJ1225" s="194"/>
      <c r="AK1225" s="194"/>
      <c r="AL1225" s="194"/>
      <c r="AM1225" s="194"/>
      <c r="AN1225" s="194"/>
      <c r="AO1225" s="194"/>
      <c r="AP1225" s="194"/>
      <c r="AQ1225" s="194"/>
      <c r="AR1225" s="194"/>
      <c r="AS1225" s="46"/>
    </row>
    <row r="1226" spans="2:45" s="192" customFormat="1">
      <c r="B1226" s="193"/>
      <c r="C1226" s="193"/>
      <c r="D1226" s="194"/>
      <c r="E1226" s="194"/>
      <c r="H1226" s="194"/>
      <c r="I1226" s="194"/>
      <c r="J1226" s="194"/>
      <c r="K1226" s="194"/>
      <c r="L1226" s="194"/>
      <c r="M1226" s="194"/>
      <c r="N1226" s="194"/>
      <c r="O1226" s="194"/>
      <c r="P1226" s="194"/>
      <c r="Q1226" s="194"/>
      <c r="R1226" s="194"/>
      <c r="S1226" s="194"/>
      <c r="T1226" s="194"/>
      <c r="U1226" s="194"/>
      <c r="V1226" s="194"/>
      <c r="W1226" s="194"/>
      <c r="X1226" s="194"/>
      <c r="Y1226" s="194"/>
      <c r="Z1226" s="194"/>
      <c r="AA1226" s="194"/>
      <c r="AB1226" s="194"/>
      <c r="AC1226" s="194"/>
      <c r="AD1226" s="194"/>
      <c r="AE1226" s="194"/>
      <c r="AF1226" s="194"/>
      <c r="AG1226" s="194"/>
      <c r="AH1226" s="194"/>
      <c r="AI1226" s="194"/>
      <c r="AJ1226" s="194"/>
      <c r="AK1226" s="194"/>
      <c r="AL1226" s="194"/>
      <c r="AM1226" s="194"/>
      <c r="AN1226" s="194"/>
      <c r="AO1226" s="194"/>
      <c r="AP1226" s="194"/>
      <c r="AQ1226" s="194"/>
      <c r="AR1226" s="194"/>
      <c r="AS1226" s="46"/>
    </row>
    <row r="1227" spans="2:45" s="192" customFormat="1">
      <c r="B1227" s="193"/>
      <c r="C1227" s="193"/>
      <c r="D1227" s="194"/>
      <c r="E1227" s="194"/>
      <c r="H1227" s="194"/>
      <c r="I1227" s="194"/>
      <c r="J1227" s="194"/>
      <c r="K1227" s="194"/>
      <c r="L1227" s="194"/>
      <c r="M1227" s="194"/>
      <c r="N1227" s="194"/>
      <c r="O1227" s="194"/>
      <c r="P1227" s="194"/>
      <c r="Q1227" s="194"/>
      <c r="R1227" s="194"/>
      <c r="S1227" s="194"/>
      <c r="T1227" s="194"/>
      <c r="U1227" s="194"/>
      <c r="V1227" s="194"/>
      <c r="W1227" s="194"/>
      <c r="X1227" s="194"/>
      <c r="Y1227" s="194"/>
      <c r="Z1227" s="194"/>
      <c r="AA1227" s="194"/>
      <c r="AB1227" s="194"/>
      <c r="AC1227" s="194"/>
      <c r="AD1227" s="194"/>
      <c r="AE1227" s="194"/>
      <c r="AF1227" s="194"/>
      <c r="AG1227" s="194"/>
      <c r="AH1227" s="194"/>
      <c r="AI1227" s="194"/>
      <c r="AJ1227" s="194"/>
      <c r="AK1227" s="194"/>
      <c r="AL1227" s="194"/>
      <c r="AM1227" s="194"/>
      <c r="AN1227" s="194"/>
      <c r="AO1227" s="194"/>
      <c r="AP1227" s="194"/>
      <c r="AQ1227" s="194"/>
      <c r="AR1227" s="194"/>
      <c r="AS1227" s="46"/>
    </row>
    <row r="1228" spans="2:45" s="192" customFormat="1">
      <c r="B1228" s="193"/>
      <c r="C1228" s="193"/>
      <c r="D1228" s="194"/>
      <c r="E1228" s="194"/>
      <c r="H1228" s="194"/>
      <c r="I1228" s="194"/>
      <c r="J1228" s="194"/>
      <c r="K1228" s="194"/>
      <c r="L1228" s="194"/>
      <c r="M1228" s="194"/>
      <c r="N1228" s="194"/>
      <c r="O1228" s="194"/>
      <c r="P1228" s="194"/>
      <c r="Q1228" s="194"/>
      <c r="R1228" s="194"/>
      <c r="S1228" s="194"/>
      <c r="T1228" s="194"/>
      <c r="U1228" s="194"/>
      <c r="V1228" s="194"/>
      <c r="W1228" s="194"/>
      <c r="X1228" s="194"/>
      <c r="Y1228" s="194"/>
      <c r="Z1228" s="194"/>
      <c r="AA1228" s="194"/>
      <c r="AB1228" s="194"/>
      <c r="AC1228" s="194"/>
      <c r="AD1228" s="194"/>
      <c r="AE1228" s="194"/>
      <c r="AF1228" s="194"/>
      <c r="AG1228" s="194"/>
      <c r="AH1228" s="194"/>
      <c r="AI1228" s="194"/>
      <c r="AJ1228" s="194"/>
      <c r="AK1228" s="194"/>
      <c r="AL1228" s="194"/>
      <c r="AM1228" s="194"/>
      <c r="AN1228" s="194"/>
      <c r="AO1228" s="194"/>
      <c r="AP1228" s="194"/>
      <c r="AQ1228" s="194"/>
      <c r="AR1228" s="194"/>
      <c r="AS1228" s="46"/>
    </row>
    <row r="1229" spans="2:45" s="192" customFormat="1">
      <c r="B1229" s="193"/>
      <c r="C1229" s="193"/>
      <c r="D1229" s="194"/>
      <c r="E1229" s="194"/>
      <c r="H1229" s="194"/>
      <c r="I1229" s="194"/>
      <c r="J1229" s="194"/>
      <c r="K1229" s="194"/>
      <c r="L1229" s="194"/>
      <c r="M1229" s="194"/>
      <c r="N1229" s="194"/>
      <c r="O1229" s="194"/>
      <c r="P1229" s="194"/>
      <c r="Q1229" s="194"/>
      <c r="R1229" s="194"/>
      <c r="S1229" s="194"/>
      <c r="T1229" s="194"/>
      <c r="U1229" s="194"/>
      <c r="V1229" s="194"/>
      <c r="W1229" s="194"/>
      <c r="X1229" s="194"/>
      <c r="Y1229" s="194"/>
      <c r="Z1229" s="194"/>
      <c r="AA1229" s="194"/>
      <c r="AB1229" s="194"/>
      <c r="AC1229" s="194"/>
      <c r="AD1229" s="194"/>
      <c r="AE1229" s="194"/>
      <c r="AF1229" s="194"/>
      <c r="AG1229" s="194"/>
      <c r="AH1229" s="194"/>
      <c r="AI1229" s="194"/>
      <c r="AJ1229" s="194"/>
      <c r="AK1229" s="194"/>
      <c r="AL1229" s="194"/>
      <c r="AM1229" s="194"/>
      <c r="AN1229" s="194"/>
      <c r="AO1229" s="194"/>
      <c r="AP1229" s="194"/>
      <c r="AQ1229" s="194"/>
      <c r="AR1229" s="194"/>
      <c r="AS1229" s="46"/>
    </row>
    <row r="1230" spans="2:45" s="192" customFormat="1">
      <c r="B1230" s="193"/>
      <c r="C1230" s="193"/>
      <c r="D1230" s="194"/>
      <c r="E1230" s="194"/>
      <c r="H1230" s="194"/>
      <c r="I1230" s="194"/>
      <c r="J1230" s="194"/>
      <c r="K1230" s="194"/>
      <c r="L1230" s="194"/>
      <c r="M1230" s="194"/>
      <c r="N1230" s="194"/>
      <c r="O1230" s="194"/>
      <c r="P1230" s="194"/>
      <c r="Q1230" s="194"/>
      <c r="R1230" s="194"/>
      <c r="S1230" s="194"/>
      <c r="T1230" s="194"/>
      <c r="U1230" s="194"/>
      <c r="V1230" s="194"/>
      <c r="W1230" s="194"/>
      <c r="X1230" s="194"/>
      <c r="Y1230" s="194"/>
      <c r="Z1230" s="194"/>
      <c r="AA1230" s="194"/>
      <c r="AB1230" s="194"/>
      <c r="AC1230" s="194"/>
      <c r="AD1230" s="194"/>
      <c r="AE1230" s="194"/>
      <c r="AF1230" s="194"/>
      <c r="AG1230" s="194"/>
      <c r="AH1230" s="194"/>
      <c r="AI1230" s="194"/>
      <c r="AJ1230" s="194"/>
      <c r="AK1230" s="194"/>
      <c r="AL1230" s="194"/>
      <c r="AM1230" s="194"/>
      <c r="AN1230" s="194"/>
      <c r="AO1230" s="194"/>
      <c r="AP1230" s="194"/>
      <c r="AQ1230" s="194"/>
      <c r="AR1230" s="194"/>
      <c r="AS1230" s="46"/>
    </row>
    <row r="1231" spans="2:45" s="192" customFormat="1">
      <c r="B1231" s="193"/>
      <c r="C1231" s="193"/>
      <c r="D1231" s="194"/>
      <c r="E1231" s="194"/>
      <c r="H1231" s="194"/>
      <c r="I1231" s="194"/>
      <c r="J1231" s="194"/>
      <c r="K1231" s="194"/>
      <c r="L1231" s="194"/>
      <c r="M1231" s="194"/>
      <c r="N1231" s="194"/>
      <c r="O1231" s="194"/>
      <c r="P1231" s="194"/>
      <c r="Q1231" s="194"/>
      <c r="R1231" s="194"/>
      <c r="S1231" s="194"/>
      <c r="T1231" s="194"/>
      <c r="U1231" s="194"/>
      <c r="V1231" s="194"/>
      <c r="W1231" s="194"/>
      <c r="X1231" s="194"/>
      <c r="Y1231" s="194"/>
      <c r="Z1231" s="194"/>
      <c r="AA1231" s="194"/>
      <c r="AB1231" s="194"/>
      <c r="AC1231" s="194"/>
      <c r="AD1231" s="194"/>
      <c r="AE1231" s="194"/>
      <c r="AF1231" s="194"/>
      <c r="AG1231" s="194"/>
      <c r="AH1231" s="194"/>
      <c r="AI1231" s="194"/>
      <c r="AJ1231" s="194"/>
      <c r="AK1231" s="194"/>
      <c r="AL1231" s="194"/>
      <c r="AM1231" s="194"/>
      <c r="AN1231" s="194"/>
      <c r="AO1231" s="194"/>
      <c r="AP1231" s="194"/>
      <c r="AQ1231" s="194"/>
      <c r="AR1231" s="194"/>
      <c r="AS1231" s="46"/>
    </row>
    <row r="1232" spans="2:45" s="192" customFormat="1">
      <c r="B1232" s="193"/>
      <c r="C1232" s="193"/>
      <c r="D1232" s="194"/>
      <c r="E1232" s="194"/>
      <c r="H1232" s="194"/>
      <c r="I1232" s="194"/>
      <c r="J1232" s="194"/>
      <c r="K1232" s="194"/>
      <c r="L1232" s="194"/>
      <c r="M1232" s="194"/>
      <c r="N1232" s="194"/>
      <c r="O1232" s="194"/>
      <c r="P1232" s="194"/>
      <c r="Q1232" s="194"/>
      <c r="R1232" s="194"/>
      <c r="S1232" s="194"/>
      <c r="T1232" s="194"/>
      <c r="U1232" s="194"/>
      <c r="V1232" s="194"/>
      <c r="W1232" s="194"/>
      <c r="X1232" s="194"/>
      <c r="Y1232" s="194"/>
      <c r="Z1232" s="194"/>
      <c r="AA1232" s="194"/>
      <c r="AB1232" s="194"/>
      <c r="AC1232" s="194"/>
      <c r="AD1232" s="194"/>
      <c r="AE1232" s="194"/>
      <c r="AF1232" s="194"/>
      <c r="AG1232" s="194"/>
      <c r="AH1232" s="194"/>
      <c r="AI1232" s="194"/>
      <c r="AJ1232" s="194"/>
      <c r="AK1232" s="194"/>
      <c r="AL1232" s="194"/>
      <c r="AM1232" s="194"/>
      <c r="AN1232" s="194"/>
      <c r="AO1232" s="194"/>
      <c r="AP1232" s="194"/>
      <c r="AQ1232" s="194"/>
      <c r="AR1232" s="194"/>
      <c r="AS1232" s="46"/>
    </row>
    <row r="1233" spans="2:45" s="192" customFormat="1">
      <c r="B1233" s="193"/>
      <c r="C1233" s="193"/>
      <c r="D1233" s="194"/>
      <c r="E1233" s="194"/>
      <c r="H1233" s="194"/>
      <c r="I1233" s="194"/>
      <c r="J1233" s="194"/>
      <c r="K1233" s="194"/>
      <c r="L1233" s="194"/>
      <c r="M1233" s="194"/>
      <c r="N1233" s="194"/>
      <c r="O1233" s="194"/>
      <c r="P1233" s="194"/>
      <c r="Q1233" s="194"/>
      <c r="R1233" s="194"/>
      <c r="S1233" s="194"/>
      <c r="T1233" s="194"/>
      <c r="U1233" s="194"/>
      <c r="V1233" s="194"/>
      <c r="W1233" s="194"/>
      <c r="X1233" s="194"/>
      <c r="Y1233" s="194"/>
      <c r="Z1233" s="194"/>
      <c r="AA1233" s="194"/>
      <c r="AB1233" s="194"/>
      <c r="AC1233" s="194"/>
      <c r="AD1233" s="194"/>
      <c r="AE1233" s="194"/>
      <c r="AF1233" s="194"/>
      <c r="AG1233" s="194"/>
      <c r="AH1233" s="194"/>
      <c r="AI1233" s="194"/>
      <c r="AJ1233" s="194"/>
      <c r="AK1233" s="194"/>
      <c r="AL1233" s="194"/>
      <c r="AM1233" s="194"/>
      <c r="AN1233" s="194"/>
      <c r="AO1233" s="194"/>
      <c r="AP1233" s="194"/>
      <c r="AQ1233" s="194"/>
      <c r="AR1233" s="194"/>
      <c r="AS1233" s="46"/>
    </row>
    <row r="1234" spans="2:45" s="192" customFormat="1">
      <c r="B1234" s="193"/>
      <c r="C1234" s="193"/>
      <c r="D1234" s="194"/>
      <c r="E1234" s="194"/>
      <c r="H1234" s="194"/>
      <c r="I1234" s="194"/>
      <c r="J1234" s="194"/>
      <c r="K1234" s="194"/>
      <c r="L1234" s="194"/>
      <c r="M1234" s="194"/>
      <c r="N1234" s="194"/>
      <c r="O1234" s="194"/>
      <c r="P1234" s="194"/>
      <c r="Q1234" s="194"/>
      <c r="R1234" s="194"/>
      <c r="S1234" s="194"/>
      <c r="T1234" s="194"/>
      <c r="U1234" s="194"/>
      <c r="V1234" s="194"/>
      <c r="W1234" s="194"/>
      <c r="X1234" s="194"/>
      <c r="Y1234" s="194"/>
      <c r="Z1234" s="194"/>
      <c r="AA1234" s="194"/>
      <c r="AB1234" s="194"/>
      <c r="AC1234" s="194"/>
      <c r="AD1234" s="194"/>
      <c r="AE1234" s="194"/>
      <c r="AF1234" s="194"/>
      <c r="AG1234" s="194"/>
      <c r="AH1234" s="194"/>
      <c r="AI1234" s="194"/>
      <c r="AJ1234" s="194"/>
      <c r="AK1234" s="194"/>
      <c r="AL1234" s="194"/>
      <c r="AM1234" s="194"/>
      <c r="AN1234" s="194"/>
      <c r="AO1234" s="194"/>
      <c r="AP1234" s="194"/>
      <c r="AQ1234" s="194"/>
      <c r="AR1234" s="194"/>
      <c r="AS1234" s="46"/>
    </row>
    <row r="1235" spans="2:45" s="192" customFormat="1">
      <c r="B1235" s="193"/>
      <c r="C1235" s="193"/>
      <c r="D1235" s="194"/>
      <c r="E1235" s="194"/>
      <c r="H1235" s="194"/>
      <c r="I1235" s="194"/>
      <c r="J1235" s="194"/>
      <c r="K1235" s="194"/>
      <c r="L1235" s="194"/>
      <c r="M1235" s="194"/>
      <c r="N1235" s="194"/>
      <c r="O1235" s="194"/>
      <c r="P1235" s="194"/>
      <c r="Q1235" s="194"/>
      <c r="R1235" s="194"/>
      <c r="S1235" s="194"/>
      <c r="T1235" s="194"/>
      <c r="U1235" s="194"/>
      <c r="V1235" s="194"/>
      <c r="W1235" s="194"/>
      <c r="X1235" s="194"/>
      <c r="Y1235" s="194"/>
      <c r="Z1235" s="194"/>
      <c r="AA1235" s="194"/>
      <c r="AB1235" s="194"/>
      <c r="AC1235" s="194"/>
      <c r="AD1235" s="194"/>
      <c r="AE1235" s="194"/>
      <c r="AF1235" s="194"/>
      <c r="AG1235" s="194"/>
      <c r="AH1235" s="194"/>
      <c r="AI1235" s="194"/>
      <c r="AJ1235" s="194"/>
      <c r="AK1235" s="194"/>
      <c r="AL1235" s="194"/>
      <c r="AM1235" s="194"/>
      <c r="AN1235" s="194"/>
      <c r="AO1235" s="194"/>
      <c r="AP1235" s="194"/>
      <c r="AQ1235" s="194"/>
      <c r="AR1235" s="194"/>
      <c r="AS1235" s="46"/>
    </row>
    <row r="1236" spans="2:45" s="192" customFormat="1">
      <c r="B1236" s="193"/>
      <c r="C1236" s="193"/>
      <c r="D1236" s="194"/>
      <c r="E1236" s="194"/>
      <c r="H1236" s="194"/>
      <c r="I1236" s="194"/>
      <c r="J1236" s="194"/>
      <c r="K1236" s="194"/>
      <c r="L1236" s="194"/>
      <c r="M1236" s="194"/>
      <c r="N1236" s="194"/>
      <c r="O1236" s="194"/>
      <c r="P1236" s="194"/>
      <c r="Q1236" s="194"/>
      <c r="R1236" s="194"/>
      <c r="S1236" s="194"/>
      <c r="T1236" s="194"/>
      <c r="U1236" s="194"/>
      <c r="V1236" s="194"/>
      <c r="W1236" s="194"/>
      <c r="X1236" s="194"/>
      <c r="Y1236" s="194"/>
      <c r="Z1236" s="194"/>
      <c r="AA1236" s="194"/>
      <c r="AB1236" s="194"/>
      <c r="AC1236" s="194"/>
      <c r="AD1236" s="194"/>
      <c r="AE1236" s="194"/>
      <c r="AF1236" s="194"/>
      <c r="AG1236" s="194"/>
      <c r="AH1236" s="194"/>
      <c r="AI1236" s="194"/>
      <c r="AJ1236" s="194"/>
      <c r="AK1236" s="194"/>
      <c r="AL1236" s="194"/>
      <c r="AM1236" s="194"/>
      <c r="AN1236" s="194"/>
      <c r="AO1236" s="194"/>
      <c r="AP1236" s="194"/>
      <c r="AQ1236" s="194"/>
      <c r="AR1236" s="194"/>
      <c r="AS1236" s="46"/>
    </row>
    <row r="1237" spans="2:45" s="192" customFormat="1">
      <c r="B1237" s="193"/>
      <c r="C1237" s="193"/>
      <c r="D1237" s="194"/>
      <c r="E1237" s="194"/>
      <c r="H1237" s="194"/>
      <c r="I1237" s="194"/>
      <c r="J1237" s="194"/>
      <c r="K1237" s="194"/>
      <c r="L1237" s="194"/>
      <c r="M1237" s="194"/>
      <c r="N1237" s="194"/>
      <c r="O1237" s="194"/>
      <c r="P1237" s="194"/>
      <c r="Q1237" s="194"/>
      <c r="R1237" s="194"/>
      <c r="S1237" s="194"/>
      <c r="T1237" s="194"/>
      <c r="U1237" s="194"/>
      <c r="V1237" s="194"/>
      <c r="W1237" s="194"/>
      <c r="X1237" s="194"/>
      <c r="Y1237" s="194"/>
      <c r="Z1237" s="194"/>
      <c r="AA1237" s="194"/>
      <c r="AB1237" s="194"/>
      <c r="AC1237" s="194"/>
      <c r="AD1237" s="194"/>
      <c r="AE1237" s="194"/>
      <c r="AF1237" s="194"/>
      <c r="AG1237" s="194"/>
      <c r="AH1237" s="194"/>
      <c r="AI1237" s="194"/>
      <c r="AJ1237" s="194"/>
      <c r="AK1237" s="194"/>
      <c r="AL1237" s="194"/>
      <c r="AM1237" s="194"/>
      <c r="AN1237" s="194"/>
      <c r="AO1237" s="194"/>
      <c r="AP1237" s="194"/>
      <c r="AQ1237" s="194"/>
      <c r="AR1237" s="194"/>
      <c r="AS1237" s="46"/>
    </row>
    <row r="1238" spans="2:45" s="192" customFormat="1">
      <c r="B1238" s="193"/>
      <c r="C1238" s="193"/>
      <c r="D1238" s="194"/>
      <c r="E1238" s="194"/>
      <c r="H1238" s="194"/>
      <c r="I1238" s="194"/>
      <c r="J1238" s="194"/>
      <c r="K1238" s="194"/>
      <c r="L1238" s="194"/>
      <c r="M1238" s="194"/>
      <c r="N1238" s="194"/>
      <c r="O1238" s="194"/>
      <c r="P1238" s="194"/>
      <c r="Q1238" s="194"/>
      <c r="R1238" s="194"/>
      <c r="S1238" s="194"/>
      <c r="T1238" s="194"/>
      <c r="U1238" s="194"/>
      <c r="V1238" s="194"/>
      <c r="W1238" s="194"/>
      <c r="X1238" s="194"/>
      <c r="Y1238" s="194"/>
      <c r="Z1238" s="194"/>
      <c r="AA1238" s="194"/>
      <c r="AB1238" s="194"/>
      <c r="AC1238" s="194"/>
      <c r="AD1238" s="194"/>
      <c r="AE1238" s="194"/>
      <c r="AF1238" s="194"/>
      <c r="AG1238" s="194"/>
      <c r="AH1238" s="194"/>
      <c r="AI1238" s="194"/>
      <c r="AJ1238" s="194"/>
      <c r="AK1238" s="194"/>
      <c r="AL1238" s="194"/>
      <c r="AM1238" s="194"/>
      <c r="AN1238" s="194"/>
      <c r="AO1238" s="194"/>
      <c r="AP1238" s="194"/>
      <c r="AQ1238" s="194"/>
      <c r="AR1238" s="194"/>
      <c r="AS1238" s="46"/>
    </row>
    <row r="1239" spans="2:45" s="192" customFormat="1">
      <c r="B1239" s="193"/>
      <c r="C1239" s="193"/>
      <c r="D1239" s="194"/>
      <c r="E1239" s="194"/>
      <c r="H1239" s="194"/>
      <c r="I1239" s="194"/>
      <c r="J1239" s="194"/>
      <c r="K1239" s="194"/>
      <c r="L1239" s="194"/>
      <c r="M1239" s="194"/>
      <c r="N1239" s="194"/>
      <c r="O1239" s="194"/>
      <c r="P1239" s="194"/>
      <c r="Q1239" s="194"/>
      <c r="R1239" s="194"/>
      <c r="S1239" s="194"/>
      <c r="T1239" s="194"/>
      <c r="U1239" s="194"/>
      <c r="V1239" s="194"/>
      <c r="W1239" s="194"/>
      <c r="X1239" s="194"/>
      <c r="Y1239" s="194"/>
      <c r="Z1239" s="194"/>
      <c r="AA1239" s="194"/>
      <c r="AB1239" s="194"/>
      <c r="AC1239" s="194"/>
      <c r="AD1239" s="194"/>
      <c r="AE1239" s="194"/>
      <c r="AF1239" s="194"/>
      <c r="AG1239" s="194"/>
      <c r="AH1239" s="194"/>
      <c r="AI1239" s="194"/>
      <c r="AJ1239" s="194"/>
      <c r="AK1239" s="194"/>
      <c r="AL1239" s="194"/>
      <c r="AM1239" s="194"/>
      <c r="AN1239" s="194"/>
      <c r="AO1239" s="194"/>
      <c r="AP1239" s="194"/>
      <c r="AQ1239" s="194"/>
      <c r="AR1239" s="194"/>
      <c r="AS1239" s="46"/>
    </row>
    <row r="1240" spans="2:45" s="192" customFormat="1">
      <c r="B1240" s="193"/>
      <c r="C1240" s="193"/>
      <c r="D1240" s="194"/>
      <c r="E1240" s="194"/>
      <c r="H1240" s="194"/>
      <c r="I1240" s="194"/>
      <c r="J1240" s="194"/>
      <c r="K1240" s="194"/>
      <c r="L1240" s="194"/>
      <c r="M1240" s="194"/>
      <c r="N1240" s="194"/>
      <c r="O1240" s="194"/>
      <c r="P1240" s="194"/>
      <c r="Q1240" s="194"/>
      <c r="R1240" s="194"/>
      <c r="S1240" s="194"/>
      <c r="T1240" s="194"/>
      <c r="U1240" s="194"/>
      <c r="V1240" s="194"/>
      <c r="W1240" s="194"/>
      <c r="X1240" s="194"/>
      <c r="Y1240" s="194"/>
      <c r="Z1240" s="194"/>
      <c r="AA1240" s="194"/>
      <c r="AB1240" s="194"/>
      <c r="AC1240" s="194"/>
      <c r="AD1240" s="194"/>
      <c r="AE1240" s="194"/>
      <c r="AF1240" s="194"/>
      <c r="AG1240" s="194"/>
      <c r="AH1240" s="194"/>
      <c r="AI1240" s="194"/>
      <c r="AJ1240" s="194"/>
      <c r="AK1240" s="194"/>
      <c r="AL1240" s="194"/>
      <c r="AM1240" s="194"/>
      <c r="AN1240" s="194"/>
      <c r="AO1240" s="194"/>
      <c r="AP1240" s="194"/>
      <c r="AQ1240" s="194"/>
      <c r="AR1240" s="194"/>
      <c r="AS1240" s="46"/>
    </row>
    <row r="1241" spans="2:45" s="192" customFormat="1">
      <c r="B1241" s="193"/>
      <c r="C1241" s="193"/>
      <c r="D1241" s="194"/>
      <c r="E1241" s="194"/>
      <c r="H1241" s="194"/>
      <c r="I1241" s="194"/>
      <c r="J1241" s="194"/>
      <c r="K1241" s="194"/>
      <c r="L1241" s="194"/>
      <c r="M1241" s="194"/>
      <c r="N1241" s="194"/>
      <c r="O1241" s="194"/>
      <c r="P1241" s="194"/>
      <c r="Q1241" s="194"/>
      <c r="R1241" s="194"/>
      <c r="S1241" s="194"/>
      <c r="T1241" s="194"/>
      <c r="U1241" s="194"/>
      <c r="V1241" s="194"/>
      <c r="W1241" s="194"/>
      <c r="X1241" s="194"/>
      <c r="Y1241" s="194"/>
      <c r="Z1241" s="194"/>
      <c r="AA1241" s="194"/>
      <c r="AB1241" s="194"/>
      <c r="AC1241" s="194"/>
      <c r="AD1241" s="194"/>
      <c r="AE1241" s="194"/>
      <c r="AF1241" s="194"/>
      <c r="AG1241" s="194"/>
      <c r="AH1241" s="194"/>
      <c r="AI1241" s="194"/>
      <c r="AJ1241" s="194"/>
      <c r="AK1241" s="194"/>
      <c r="AL1241" s="194"/>
      <c r="AM1241" s="194"/>
      <c r="AN1241" s="194"/>
      <c r="AO1241" s="194"/>
      <c r="AP1241" s="194"/>
      <c r="AQ1241" s="194"/>
      <c r="AR1241" s="194"/>
      <c r="AS1241" s="46"/>
    </row>
    <row r="1242" spans="2:45" s="192" customFormat="1">
      <c r="B1242" s="193"/>
      <c r="C1242" s="193"/>
      <c r="D1242" s="194"/>
      <c r="E1242" s="194"/>
      <c r="H1242" s="194"/>
      <c r="I1242" s="194"/>
      <c r="J1242" s="194"/>
      <c r="K1242" s="194"/>
      <c r="L1242" s="194"/>
      <c r="M1242" s="194"/>
      <c r="N1242" s="194"/>
      <c r="O1242" s="194"/>
      <c r="P1242" s="194"/>
      <c r="Q1242" s="194"/>
      <c r="R1242" s="194"/>
      <c r="S1242" s="194"/>
      <c r="T1242" s="194"/>
      <c r="U1242" s="194"/>
      <c r="V1242" s="194"/>
      <c r="W1242" s="194"/>
      <c r="X1242" s="194"/>
      <c r="Y1242" s="194"/>
      <c r="Z1242" s="194"/>
      <c r="AA1242" s="194"/>
      <c r="AB1242" s="194"/>
      <c r="AC1242" s="194"/>
      <c r="AD1242" s="194"/>
      <c r="AE1242" s="194"/>
      <c r="AF1242" s="194"/>
      <c r="AG1242" s="194"/>
      <c r="AH1242" s="194"/>
      <c r="AI1242" s="194"/>
      <c r="AJ1242" s="194"/>
      <c r="AK1242" s="194"/>
      <c r="AL1242" s="194"/>
      <c r="AM1242" s="194"/>
      <c r="AN1242" s="194"/>
      <c r="AO1242" s="194"/>
      <c r="AP1242" s="194"/>
      <c r="AQ1242" s="194"/>
      <c r="AR1242" s="194"/>
      <c r="AS1242" s="46"/>
    </row>
    <row r="1243" spans="2:45" s="192" customFormat="1">
      <c r="B1243" s="193"/>
      <c r="C1243" s="193"/>
      <c r="D1243" s="194"/>
      <c r="E1243" s="194"/>
      <c r="H1243" s="194"/>
      <c r="I1243" s="194"/>
      <c r="J1243" s="194"/>
      <c r="K1243" s="194"/>
      <c r="L1243" s="194"/>
      <c r="M1243" s="194"/>
      <c r="N1243" s="194"/>
      <c r="O1243" s="194"/>
      <c r="P1243" s="194"/>
      <c r="Q1243" s="194"/>
      <c r="R1243" s="194"/>
      <c r="S1243" s="194"/>
      <c r="T1243" s="194"/>
      <c r="U1243" s="194"/>
      <c r="V1243" s="194"/>
      <c r="W1243" s="194"/>
      <c r="X1243" s="194"/>
      <c r="Y1243" s="194"/>
      <c r="Z1243" s="194"/>
      <c r="AA1243" s="194"/>
      <c r="AB1243" s="194"/>
      <c r="AC1243" s="194"/>
      <c r="AD1243" s="194"/>
      <c r="AE1243" s="194"/>
      <c r="AF1243" s="194"/>
      <c r="AG1243" s="194"/>
      <c r="AH1243" s="194"/>
      <c r="AI1243" s="194"/>
      <c r="AJ1243" s="194"/>
      <c r="AK1243" s="194"/>
      <c r="AL1243" s="194"/>
      <c r="AM1243" s="194"/>
      <c r="AN1243" s="194"/>
      <c r="AO1243" s="194"/>
      <c r="AP1243" s="194"/>
      <c r="AQ1243" s="194"/>
      <c r="AR1243" s="194"/>
      <c r="AS1243" s="46"/>
    </row>
    <row r="1244" spans="2:45" s="192" customFormat="1">
      <c r="B1244" s="193"/>
      <c r="C1244" s="193"/>
      <c r="D1244" s="194"/>
      <c r="E1244" s="194"/>
      <c r="H1244" s="194"/>
      <c r="I1244" s="194"/>
      <c r="J1244" s="194"/>
      <c r="K1244" s="194"/>
      <c r="L1244" s="194"/>
      <c r="M1244" s="194"/>
      <c r="N1244" s="194"/>
      <c r="O1244" s="194"/>
      <c r="P1244" s="194"/>
      <c r="Q1244" s="194"/>
      <c r="R1244" s="194"/>
      <c r="S1244" s="194"/>
      <c r="T1244" s="194"/>
      <c r="U1244" s="194"/>
      <c r="V1244" s="194"/>
      <c r="W1244" s="194"/>
      <c r="X1244" s="194"/>
      <c r="Y1244" s="194"/>
      <c r="Z1244" s="194"/>
      <c r="AA1244" s="194"/>
      <c r="AB1244" s="194"/>
      <c r="AC1244" s="194"/>
      <c r="AD1244" s="194"/>
      <c r="AE1244" s="194"/>
      <c r="AF1244" s="194"/>
      <c r="AG1244" s="194"/>
      <c r="AH1244" s="194"/>
      <c r="AI1244" s="194"/>
      <c r="AJ1244" s="194"/>
      <c r="AK1244" s="194"/>
      <c r="AL1244" s="194"/>
      <c r="AM1244" s="194"/>
      <c r="AN1244" s="194"/>
      <c r="AO1244" s="194"/>
      <c r="AP1244" s="194"/>
      <c r="AQ1244" s="194"/>
      <c r="AR1244" s="194"/>
      <c r="AS1244" s="46"/>
    </row>
    <row r="1245" spans="2:45" s="192" customFormat="1">
      <c r="B1245" s="193"/>
      <c r="C1245" s="193"/>
      <c r="D1245" s="194"/>
      <c r="E1245" s="194"/>
      <c r="H1245" s="194"/>
      <c r="I1245" s="194"/>
      <c r="J1245" s="194"/>
      <c r="K1245" s="194"/>
      <c r="L1245" s="194"/>
      <c r="M1245" s="194"/>
      <c r="N1245" s="194"/>
      <c r="O1245" s="194"/>
      <c r="P1245" s="194"/>
      <c r="Q1245" s="194"/>
      <c r="R1245" s="194"/>
      <c r="S1245" s="194"/>
      <c r="T1245" s="194"/>
      <c r="U1245" s="194"/>
      <c r="V1245" s="194"/>
      <c r="W1245" s="194"/>
      <c r="X1245" s="194"/>
      <c r="Y1245" s="194"/>
      <c r="Z1245" s="194"/>
      <c r="AA1245" s="194"/>
      <c r="AB1245" s="194"/>
      <c r="AC1245" s="194"/>
      <c r="AD1245" s="194"/>
      <c r="AE1245" s="194"/>
      <c r="AF1245" s="194"/>
      <c r="AG1245" s="194"/>
      <c r="AH1245" s="194"/>
      <c r="AI1245" s="194"/>
      <c r="AJ1245" s="194"/>
      <c r="AK1245" s="194"/>
      <c r="AL1245" s="194"/>
      <c r="AM1245" s="194"/>
      <c r="AN1245" s="194"/>
      <c r="AO1245" s="194"/>
      <c r="AP1245" s="194"/>
      <c r="AQ1245" s="194"/>
      <c r="AR1245" s="194"/>
      <c r="AS1245" s="46"/>
    </row>
    <row r="1246" spans="2:45" s="192" customFormat="1">
      <c r="B1246" s="193"/>
      <c r="C1246" s="193"/>
      <c r="D1246" s="194"/>
      <c r="E1246" s="194"/>
      <c r="H1246" s="194"/>
      <c r="I1246" s="194"/>
      <c r="J1246" s="194"/>
      <c r="K1246" s="194"/>
      <c r="L1246" s="194"/>
      <c r="M1246" s="194"/>
      <c r="N1246" s="194"/>
      <c r="O1246" s="194"/>
      <c r="P1246" s="194"/>
      <c r="Q1246" s="194"/>
      <c r="R1246" s="194"/>
      <c r="S1246" s="194"/>
      <c r="T1246" s="194"/>
      <c r="U1246" s="194"/>
      <c r="V1246" s="194"/>
      <c r="W1246" s="194"/>
      <c r="X1246" s="194"/>
      <c r="Y1246" s="194"/>
      <c r="Z1246" s="194"/>
      <c r="AA1246" s="194"/>
      <c r="AB1246" s="194"/>
      <c r="AC1246" s="194"/>
      <c r="AD1246" s="194"/>
      <c r="AE1246" s="194"/>
      <c r="AF1246" s="194"/>
      <c r="AG1246" s="194"/>
      <c r="AH1246" s="194"/>
      <c r="AI1246" s="194"/>
      <c r="AJ1246" s="194"/>
      <c r="AK1246" s="194"/>
      <c r="AL1246" s="194"/>
      <c r="AM1246" s="194"/>
      <c r="AN1246" s="194"/>
      <c r="AO1246" s="194"/>
      <c r="AP1246" s="194"/>
      <c r="AQ1246" s="194"/>
      <c r="AR1246" s="194"/>
      <c r="AS1246" s="46"/>
    </row>
    <row r="1247" spans="2:45" s="192" customFormat="1">
      <c r="B1247" s="193"/>
      <c r="C1247" s="193"/>
      <c r="D1247" s="194"/>
      <c r="E1247" s="194"/>
      <c r="H1247" s="194"/>
      <c r="I1247" s="194"/>
      <c r="J1247" s="194"/>
      <c r="K1247" s="194"/>
      <c r="L1247" s="194"/>
      <c r="M1247" s="194"/>
      <c r="N1247" s="194"/>
      <c r="O1247" s="194"/>
      <c r="P1247" s="194"/>
      <c r="Q1247" s="194"/>
      <c r="R1247" s="194"/>
      <c r="S1247" s="194"/>
      <c r="T1247" s="194"/>
      <c r="U1247" s="194"/>
      <c r="V1247" s="194"/>
      <c r="W1247" s="194"/>
      <c r="X1247" s="194"/>
      <c r="Y1247" s="194"/>
      <c r="Z1247" s="194"/>
      <c r="AA1247" s="194"/>
      <c r="AB1247" s="194"/>
      <c r="AC1247" s="194"/>
      <c r="AD1247" s="194"/>
      <c r="AE1247" s="194"/>
      <c r="AF1247" s="194"/>
      <c r="AG1247" s="194"/>
      <c r="AH1247" s="194"/>
      <c r="AI1247" s="194"/>
      <c r="AJ1247" s="194"/>
      <c r="AK1247" s="194"/>
      <c r="AL1247" s="194"/>
      <c r="AM1247" s="194"/>
      <c r="AN1247" s="194"/>
      <c r="AO1247" s="194"/>
      <c r="AP1247" s="194"/>
      <c r="AQ1247" s="194"/>
      <c r="AR1247" s="194"/>
      <c r="AS1247" s="46"/>
    </row>
    <row r="1248" spans="2:45" s="192" customFormat="1">
      <c r="B1248" s="193"/>
      <c r="C1248" s="193"/>
      <c r="D1248" s="194"/>
      <c r="E1248" s="194"/>
      <c r="H1248" s="194"/>
      <c r="I1248" s="194"/>
      <c r="J1248" s="194"/>
      <c r="K1248" s="194"/>
      <c r="L1248" s="194"/>
      <c r="M1248" s="194"/>
      <c r="N1248" s="194"/>
      <c r="O1248" s="194"/>
      <c r="P1248" s="194"/>
      <c r="Q1248" s="194"/>
      <c r="R1248" s="194"/>
      <c r="S1248" s="194"/>
      <c r="T1248" s="194"/>
      <c r="U1248" s="194"/>
      <c r="V1248" s="194"/>
      <c r="W1248" s="194"/>
      <c r="X1248" s="194"/>
      <c r="Y1248" s="194"/>
      <c r="Z1248" s="194"/>
      <c r="AA1248" s="194"/>
      <c r="AB1248" s="194"/>
      <c r="AC1248" s="194"/>
      <c r="AD1248" s="194"/>
      <c r="AE1248" s="194"/>
      <c r="AF1248" s="194"/>
      <c r="AG1248" s="194"/>
      <c r="AH1248" s="194"/>
      <c r="AI1248" s="194"/>
      <c r="AJ1248" s="194"/>
      <c r="AK1248" s="194"/>
      <c r="AL1248" s="194"/>
      <c r="AM1248" s="194"/>
      <c r="AN1248" s="194"/>
      <c r="AO1248" s="194"/>
      <c r="AP1248" s="194"/>
      <c r="AQ1248" s="194"/>
      <c r="AR1248" s="194"/>
      <c r="AS1248" s="46"/>
    </row>
    <row r="1249" spans="2:45" s="192" customFormat="1">
      <c r="B1249" s="193"/>
      <c r="C1249" s="193"/>
      <c r="D1249" s="194"/>
      <c r="E1249" s="194"/>
      <c r="H1249" s="194"/>
      <c r="I1249" s="194"/>
      <c r="J1249" s="194"/>
      <c r="K1249" s="194"/>
      <c r="L1249" s="194"/>
      <c r="M1249" s="194"/>
      <c r="N1249" s="194"/>
      <c r="O1249" s="194"/>
      <c r="P1249" s="194"/>
      <c r="Q1249" s="194"/>
      <c r="R1249" s="194"/>
      <c r="S1249" s="194"/>
      <c r="T1249" s="194"/>
      <c r="U1249" s="194"/>
      <c r="V1249" s="194"/>
      <c r="W1249" s="194"/>
      <c r="X1249" s="194"/>
      <c r="Y1249" s="194"/>
      <c r="Z1249" s="194"/>
      <c r="AA1249" s="194"/>
      <c r="AB1249" s="194"/>
      <c r="AC1249" s="194"/>
      <c r="AD1249" s="194"/>
      <c r="AE1249" s="194"/>
      <c r="AF1249" s="194"/>
      <c r="AG1249" s="194"/>
      <c r="AH1249" s="194"/>
      <c r="AI1249" s="194"/>
      <c r="AJ1249" s="194"/>
      <c r="AK1249" s="194"/>
      <c r="AL1249" s="194"/>
      <c r="AM1249" s="194"/>
      <c r="AN1249" s="194"/>
      <c r="AO1249" s="194"/>
      <c r="AP1249" s="194"/>
      <c r="AQ1249" s="194"/>
      <c r="AR1249" s="194"/>
      <c r="AS1249" s="46"/>
    </row>
    <row r="1250" spans="2:45" s="192" customFormat="1">
      <c r="B1250" s="193"/>
      <c r="C1250" s="193"/>
      <c r="D1250" s="194"/>
      <c r="E1250" s="194"/>
      <c r="H1250" s="194"/>
      <c r="I1250" s="194"/>
      <c r="J1250" s="194"/>
      <c r="K1250" s="194"/>
      <c r="L1250" s="194"/>
      <c r="M1250" s="194"/>
      <c r="N1250" s="194"/>
      <c r="O1250" s="194"/>
      <c r="P1250" s="194"/>
      <c r="Q1250" s="194"/>
      <c r="R1250" s="194"/>
      <c r="S1250" s="194"/>
      <c r="T1250" s="194"/>
      <c r="U1250" s="194"/>
      <c r="V1250" s="194"/>
      <c r="W1250" s="194"/>
      <c r="X1250" s="194"/>
      <c r="Y1250" s="194"/>
      <c r="Z1250" s="194"/>
      <c r="AA1250" s="194"/>
      <c r="AB1250" s="194"/>
      <c r="AC1250" s="194"/>
      <c r="AD1250" s="194"/>
      <c r="AE1250" s="194"/>
      <c r="AF1250" s="194"/>
      <c r="AG1250" s="194"/>
      <c r="AH1250" s="194"/>
      <c r="AI1250" s="194"/>
      <c r="AJ1250" s="194"/>
      <c r="AK1250" s="194"/>
      <c r="AL1250" s="194"/>
      <c r="AM1250" s="194"/>
      <c r="AN1250" s="194"/>
      <c r="AO1250" s="194"/>
      <c r="AP1250" s="194"/>
      <c r="AQ1250" s="194"/>
      <c r="AR1250" s="194"/>
      <c r="AS1250" s="46"/>
    </row>
    <row r="1251" spans="2:45" s="192" customFormat="1">
      <c r="B1251" s="193"/>
      <c r="C1251" s="193"/>
      <c r="D1251" s="194"/>
      <c r="E1251" s="194"/>
      <c r="H1251" s="194"/>
      <c r="I1251" s="194"/>
      <c r="J1251" s="194"/>
      <c r="K1251" s="194"/>
      <c r="L1251" s="194"/>
      <c r="M1251" s="194"/>
      <c r="N1251" s="194"/>
      <c r="O1251" s="194"/>
      <c r="P1251" s="194"/>
      <c r="Q1251" s="194"/>
      <c r="R1251" s="194"/>
      <c r="S1251" s="194"/>
      <c r="T1251" s="194"/>
      <c r="U1251" s="194"/>
      <c r="V1251" s="194"/>
      <c r="W1251" s="194"/>
      <c r="X1251" s="194"/>
      <c r="Y1251" s="194"/>
      <c r="Z1251" s="194"/>
      <c r="AA1251" s="194"/>
      <c r="AB1251" s="194"/>
      <c r="AC1251" s="194"/>
      <c r="AD1251" s="194"/>
      <c r="AE1251" s="194"/>
      <c r="AF1251" s="194"/>
      <c r="AG1251" s="194"/>
      <c r="AH1251" s="194"/>
      <c r="AI1251" s="194"/>
      <c r="AJ1251" s="194"/>
      <c r="AK1251" s="194"/>
      <c r="AL1251" s="194"/>
      <c r="AM1251" s="194"/>
      <c r="AN1251" s="194"/>
      <c r="AO1251" s="194"/>
      <c r="AP1251" s="194"/>
      <c r="AQ1251" s="194"/>
      <c r="AR1251" s="194"/>
      <c r="AS1251" s="46"/>
    </row>
    <row r="1252" spans="2:45" s="192" customFormat="1">
      <c r="B1252" s="193"/>
      <c r="C1252" s="193"/>
      <c r="D1252" s="194"/>
      <c r="E1252" s="194"/>
      <c r="H1252" s="194"/>
      <c r="I1252" s="194"/>
      <c r="J1252" s="194"/>
      <c r="K1252" s="194"/>
      <c r="L1252" s="194"/>
      <c r="M1252" s="194"/>
      <c r="N1252" s="194"/>
      <c r="O1252" s="194"/>
      <c r="P1252" s="194"/>
      <c r="Q1252" s="194"/>
      <c r="R1252" s="194"/>
      <c r="S1252" s="194"/>
      <c r="T1252" s="194"/>
      <c r="U1252" s="194"/>
      <c r="V1252" s="194"/>
      <c r="W1252" s="194"/>
      <c r="X1252" s="194"/>
      <c r="Y1252" s="194"/>
      <c r="Z1252" s="194"/>
      <c r="AA1252" s="194"/>
      <c r="AB1252" s="194"/>
      <c r="AC1252" s="194"/>
      <c r="AD1252" s="194"/>
      <c r="AE1252" s="194"/>
      <c r="AF1252" s="194"/>
      <c r="AG1252" s="194"/>
      <c r="AH1252" s="194"/>
      <c r="AI1252" s="194"/>
      <c r="AJ1252" s="194"/>
      <c r="AK1252" s="194"/>
      <c r="AL1252" s="194"/>
      <c r="AM1252" s="194"/>
      <c r="AN1252" s="194"/>
      <c r="AO1252" s="194"/>
      <c r="AP1252" s="194"/>
      <c r="AQ1252" s="194"/>
      <c r="AR1252" s="194"/>
      <c r="AS1252" s="46"/>
    </row>
    <row r="1253" spans="2:45" s="192" customFormat="1">
      <c r="B1253" s="193"/>
      <c r="C1253" s="193"/>
      <c r="D1253" s="194"/>
      <c r="E1253" s="194"/>
      <c r="H1253" s="194"/>
      <c r="I1253" s="194"/>
      <c r="J1253" s="194"/>
      <c r="K1253" s="194"/>
      <c r="L1253" s="194"/>
      <c r="M1253" s="194"/>
      <c r="N1253" s="194"/>
      <c r="O1253" s="194"/>
      <c r="P1253" s="194"/>
      <c r="Q1253" s="194"/>
      <c r="R1253" s="194"/>
      <c r="S1253" s="194"/>
      <c r="T1253" s="194"/>
      <c r="U1253" s="194"/>
      <c r="V1253" s="194"/>
      <c r="W1253" s="194"/>
      <c r="X1253" s="194"/>
      <c r="Y1253" s="194"/>
      <c r="Z1253" s="194"/>
      <c r="AA1253" s="194"/>
      <c r="AB1253" s="194"/>
      <c r="AC1253" s="194"/>
      <c r="AD1253" s="194"/>
      <c r="AE1253" s="194"/>
      <c r="AF1253" s="194"/>
      <c r="AG1253" s="194"/>
      <c r="AH1253" s="194"/>
      <c r="AI1253" s="194"/>
      <c r="AJ1253" s="194"/>
      <c r="AK1253" s="194"/>
      <c r="AL1253" s="194"/>
      <c r="AM1253" s="194"/>
      <c r="AN1253" s="194"/>
      <c r="AO1253" s="194"/>
      <c r="AP1253" s="194"/>
      <c r="AQ1253" s="194"/>
      <c r="AR1253" s="194"/>
      <c r="AS1253" s="46"/>
    </row>
    <row r="1254" spans="2:45" s="192" customFormat="1">
      <c r="B1254" s="193"/>
      <c r="C1254" s="193"/>
      <c r="D1254" s="194"/>
      <c r="E1254" s="194"/>
      <c r="H1254" s="194"/>
      <c r="I1254" s="194"/>
      <c r="J1254" s="194"/>
      <c r="K1254" s="194"/>
      <c r="L1254" s="194"/>
      <c r="M1254" s="194"/>
      <c r="N1254" s="194"/>
      <c r="O1254" s="194"/>
      <c r="P1254" s="194"/>
      <c r="Q1254" s="194"/>
      <c r="R1254" s="194"/>
      <c r="S1254" s="194"/>
      <c r="T1254" s="194"/>
      <c r="U1254" s="194"/>
      <c r="V1254" s="194"/>
      <c r="W1254" s="194"/>
      <c r="X1254" s="194"/>
      <c r="Y1254" s="194"/>
      <c r="Z1254" s="194"/>
      <c r="AA1254" s="194"/>
      <c r="AB1254" s="194"/>
      <c r="AC1254" s="194"/>
      <c r="AD1254" s="194"/>
      <c r="AE1254" s="194"/>
      <c r="AF1254" s="194"/>
      <c r="AG1254" s="194"/>
      <c r="AH1254" s="194"/>
      <c r="AI1254" s="194"/>
      <c r="AJ1254" s="194"/>
      <c r="AK1254" s="194"/>
      <c r="AL1254" s="194"/>
      <c r="AM1254" s="194"/>
      <c r="AN1254" s="194"/>
      <c r="AO1254" s="194"/>
      <c r="AP1254" s="194"/>
      <c r="AQ1254" s="194"/>
      <c r="AR1254" s="194"/>
      <c r="AS1254" s="46"/>
    </row>
    <row r="1255" spans="2:45" s="192" customFormat="1">
      <c r="B1255" s="193"/>
      <c r="C1255" s="193"/>
      <c r="D1255" s="194"/>
      <c r="E1255" s="194"/>
      <c r="H1255" s="194"/>
      <c r="I1255" s="194"/>
      <c r="J1255" s="194"/>
      <c r="K1255" s="194"/>
      <c r="L1255" s="194"/>
      <c r="M1255" s="194"/>
      <c r="N1255" s="194"/>
      <c r="O1255" s="194"/>
      <c r="P1255" s="194"/>
      <c r="Q1255" s="194"/>
      <c r="R1255" s="194"/>
      <c r="S1255" s="194"/>
      <c r="T1255" s="194"/>
      <c r="U1255" s="194"/>
      <c r="V1255" s="194"/>
      <c r="W1255" s="194"/>
      <c r="X1255" s="194"/>
      <c r="Y1255" s="194"/>
      <c r="Z1255" s="194"/>
      <c r="AA1255" s="194"/>
      <c r="AB1255" s="194"/>
      <c r="AC1255" s="194"/>
      <c r="AD1255" s="194"/>
      <c r="AE1255" s="194"/>
      <c r="AF1255" s="194"/>
      <c r="AG1255" s="194"/>
      <c r="AH1255" s="194"/>
      <c r="AI1255" s="194"/>
      <c r="AJ1255" s="194"/>
      <c r="AK1255" s="194"/>
      <c r="AL1255" s="194"/>
      <c r="AM1255" s="194"/>
      <c r="AN1255" s="194"/>
      <c r="AO1255" s="194"/>
      <c r="AP1255" s="194"/>
      <c r="AQ1255" s="194"/>
      <c r="AR1255" s="194"/>
      <c r="AS1255" s="46"/>
    </row>
    <row r="1256" spans="2:45" s="192" customFormat="1">
      <c r="B1256" s="193"/>
      <c r="C1256" s="193"/>
      <c r="D1256" s="194"/>
      <c r="E1256" s="194"/>
      <c r="H1256" s="194"/>
      <c r="I1256" s="194"/>
      <c r="J1256" s="194"/>
      <c r="K1256" s="194"/>
      <c r="L1256" s="194"/>
      <c r="M1256" s="194"/>
      <c r="N1256" s="194"/>
      <c r="O1256" s="194"/>
      <c r="P1256" s="194"/>
      <c r="Q1256" s="194"/>
      <c r="R1256" s="194"/>
      <c r="S1256" s="194"/>
      <c r="T1256" s="194"/>
      <c r="U1256" s="194"/>
      <c r="V1256" s="194"/>
      <c r="W1256" s="194"/>
      <c r="X1256" s="194"/>
      <c r="Y1256" s="194"/>
      <c r="Z1256" s="194"/>
      <c r="AA1256" s="194"/>
      <c r="AB1256" s="194"/>
      <c r="AC1256" s="194"/>
      <c r="AD1256" s="194"/>
      <c r="AE1256" s="194"/>
      <c r="AF1256" s="194"/>
      <c r="AG1256" s="194"/>
      <c r="AH1256" s="194"/>
      <c r="AI1256" s="194"/>
      <c r="AJ1256" s="194"/>
      <c r="AK1256" s="194"/>
      <c r="AL1256" s="194"/>
      <c r="AM1256" s="194"/>
      <c r="AN1256" s="194"/>
      <c r="AO1256" s="194"/>
      <c r="AP1256" s="194"/>
      <c r="AQ1256" s="194"/>
      <c r="AR1256" s="194"/>
      <c r="AS1256" s="46"/>
    </row>
    <row r="1257" spans="2:45" s="192" customFormat="1">
      <c r="B1257" s="193"/>
      <c r="C1257" s="193"/>
      <c r="D1257" s="194"/>
      <c r="E1257" s="194"/>
      <c r="H1257" s="194"/>
      <c r="I1257" s="194"/>
      <c r="J1257" s="194"/>
      <c r="K1257" s="194"/>
      <c r="L1257" s="194"/>
      <c r="M1257" s="194"/>
      <c r="N1257" s="194"/>
      <c r="O1257" s="194"/>
      <c r="P1257" s="194"/>
      <c r="Q1257" s="194"/>
      <c r="R1257" s="194"/>
      <c r="S1257" s="194"/>
      <c r="T1257" s="194"/>
      <c r="U1257" s="194"/>
      <c r="V1257" s="194"/>
      <c r="W1257" s="194"/>
      <c r="X1257" s="194"/>
      <c r="Y1257" s="194"/>
      <c r="Z1257" s="194"/>
      <c r="AA1257" s="194"/>
      <c r="AB1257" s="194"/>
      <c r="AC1257" s="194"/>
      <c r="AD1257" s="194"/>
      <c r="AE1257" s="194"/>
      <c r="AF1257" s="194"/>
      <c r="AG1257" s="194"/>
      <c r="AH1257" s="194"/>
      <c r="AI1257" s="194"/>
      <c r="AJ1257" s="194"/>
      <c r="AK1257" s="194"/>
      <c r="AL1257" s="194"/>
      <c r="AM1257" s="194"/>
      <c r="AN1257" s="194"/>
      <c r="AO1257" s="194"/>
      <c r="AP1257" s="194"/>
      <c r="AQ1257" s="194"/>
      <c r="AR1257" s="194"/>
      <c r="AS1257" s="46"/>
    </row>
    <row r="1258" spans="2:45" s="192" customFormat="1">
      <c r="B1258" s="193"/>
      <c r="C1258" s="193"/>
      <c r="D1258" s="194"/>
      <c r="E1258" s="194"/>
      <c r="H1258" s="194"/>
      <c r="I1258" s="194"/>
      <c r="J1258" s="194"/>
      <c r="K1258" s="194"/>
      <c r="L1258" s="194"/>
      <c r="M1258" s="194"/>
      <c r="N1258" s="194"/>
      <c r="O1258" s="194"/>
      <c r="P1258" s="194"/>
      <c r="Q1258" s="194"/>
      <c r="R1258" s="194"/>
      <c r="S1258" s="194"/>
      <c r="T1258" s="194"/>
      <c r="U1258" s="194"/>
      <c r="V1258" s="194"/>
      <c r="W1258" s="194"/>
      <c r="X1258" s="194"/>
      <c r="Y1258" s="194"/>
      <c r="Z1258" s="194"/>
      <c r="AA1258" s="194"/>
      <c r="AB1258" s="194"/>
      <c r="AC1258" s="194"/>
      <c r="AD1258" s="194"/>
      <c r="AE1258" s="194"/>
      <c r="AF1258" s="194"/>
      <c r="AG1258" s="194"/>
      <c r="AH1258" s="194"/>
      <c r="AI1258" s="194"/>
      <c r="AJ1258" s="194"/>
      <c r="AK1258" s="194"/>
      <c r="AL1258" s="194"/>
      <c r="AM1258" s="194"/>
      <c r="AN1258" s="194"/>
      <c r="AO1258" s="194"/>
      <c r="AP1258" s="194"/>
      <c r="AQ1258" s="194"/>
      <c r="AR1258" s="194"/>
      <c r="AS1258" s="46"/>
    </row>
    <row r="1259" spans="2:45" s="192" customFormat="1">
      <c r="B1259" s="193"/>
      <c r="C1259" s="193"/>
      <c r="D1259" s="194"/>
      <c r="E1259" s="194"/>
      <c r="H1259" s="194"/>
      <c r="I1259" s="194"/>
      <c r="J1259" s="194"/>
      <c r="K1259" s="194"/>
      <c r="L1259" s="194"/>
      <c r="M1259" s="194"/>
      <c r="N1259" s="194"/>
      <c r="O1259" s="194"/>
      <c r="P1259" s="194"/>
      <c r="Q1259" s="194"/>
      <c r="R1259" s="194"/>
      <c r="S1259" s="194"/>
      <c r="T1259" s="194"/>
      <c r="U1259" s="194"/>
      <c r="V1259" s="194"/>
      <c r="W1259" s="194"/>
      <c r="X1259" s="194"/>
      <c r="Y1259" s="194"/>
      <c r="Z1259" s="194"/>
      <c r="AA1259" s="194"/>
      <c r="AB1259" s="194"/>
      <c r="AC1259" s="194"/>
      <c r="AD1259" s="194"/>
      <c r="AE1259" s="194"/>
      <c r="AF1259" s="194"/>
      <c r="AG1259" s="194"/>
      <c r="AH1259" s="194"/>
      <c r="AI1259" s="194"/>
      <c r="AJ1259" s="194"/>
      <c r="AK1259" s="194"/>
      <c r="AL1259" s="194"/>
      <c r="AM1259" s="194"/>
      <c r="AN1259" s="194"/>
      <c r="AO1259" s="194"/>
      <c r="AP1259" s="194"/>
      <c r="AQ1259" s="194"/>
      <c r="AR1259" s="194"/>
      <c r="AS1259" s="46"/>
    </row>
    <row r="1260" spans="2:45" s="192" customFormat="1">
      <c r="B1260" s="193"/>
      <c r="C1260" s="193"/>
      <c r="D1260" s="194"/>
      <c r="E1260" s="194"/>
      <c r="H1260" s="194"/>
      <c r="I1260" s="194"/>
      <c r="J1260" s="194"/>
      <c r="K1260" s="194"/>
      <c r="L1260" s="194"/>
      <c r="M1260" s="194"/>
      <c r="N1260" s="194"/>
      <c r="O1260" s="194"/>
      <c r="P1260" s="194"/>
      <c r="Q1260" s="194"/>
      <c r="R1260" s="194"/>
      <c r="S1260" s="194"/>
      <c r="T1260" s="194"/>
      <c r="U1260" s="194"/>
      <c r="V1260" s="194"/>
      <c r="W1260" s="194"/>
      <c r="X1260" s="194"/>
      <c r="Y1260" s="194"/>
      <c r="Z1260" s="194"/>
      <c r="AA1260" s="194"/>
      <c r="AB1260" s="194"/>
      <c r="AC1260" s="194"/>
      <c r="AD1260" s="194"/>
      <c r="AE1260" s="194"/>
      <c r="AF1260" s="194"/>
      <c r="AG1260" s="194"/>
      <c r="AH1260" s="194"/>
      <c r="AI1260" s="194"/>
      <c r="AJ1260" s="194"/>
      <c r="AK1260" s="194"/>
      <c r="AL1260" s="194"/>
      <c r="AM1260" s="194"/>
      <c r="AN1260" s="194"/>
      <c r="AO1260" s="194"/>
      <c r="AP1260" s="194"/>
      <c r="AQ1260" s="194"/>
      <c r="AR1260" s="194"/>
      <c r="AS1260" s="46"/>
    </row>
    <row r="1261" spans="2:45" s="192" customFormat="1">
      <c r="B1261" s="193"/>
      <c r="C1261" s="193"/>
      <c r="D1261" s="194"/>
      <c r="E1261" s="194"/>
      <c r="H1261" s="194"/>
      <c r="I1261" s="194"/>
      <c r="J1261" s="194"/>
      <c r="K1261" s="194"/>
      <c r="L1261" s="194"/>
      <c r="M1261" s="194"/>
      <c r="N1261" s="194"/>
      <c r="O1261" s="194"/>
      <c r="P1261" s="194"/>
      <c r="Q1261" s="194"/>
      <c r="R1261" s="194"/>
      <c r="S1261" s="194"/>
      <c r="T1261" s="194"/>
      <c r="U1261" s="194"/>
      <c r="V1261" s="194"/>
      <c r="W1261" s="194"/>
      <c r="X1261" s="194"/>
      <c r="Y1261" s="194"/>
      <c r="Z1261" s="194"/>
      <c r="AA1261" s="194"/>
      <c r="AB1261" s="194"/>
      <c r="AC1261" s="194"/>
      <c r="AD1261" s="194"/>
      <c r="AE1261" s="194"/>
      <c r="AF1261" s="194"/>
      <c r="AG1261" s="194"/>
      <c r="AH1261" s="194"/>
      <c r="AI1261" s="194"/>
      <c r="AJ1261" s="194"/>
      <c r="AK1261" s="194"/>
      <c r="AL1261" s="194"/>
      <c r="AM1261" s="194"/>
      <c r="AN1261" s="194"/>
      <c r="AO1261" s="194"/>
      <c r="AP1261" s="194"/>
      <c r="AQ1261" s="194"/>
      <c r="AR1261" s="194"/>
      <c r="AS1261" s="46"/>
    </row>
    <row r="1262" spans="2:45" s="192" customFormat="1">
      <c r="B1262" s="193"/>
      <c r="C1262" s="193"/>
      <c r="D1262" s="194"/>
      <c r="E1262" s="194"/>
      <c r="H1262" s="194"/>
      <c r="I1262" s="194"/>
      <c r="J1262" s="194"/>
      <c r="K1262" s="194"/>
      <c r="L1262" s="194"/>
      <c r="M1262" s="194"/>
      <c r="N1262" s="194"/>
      <c r="O1262" s="194"/>
      <c r="P1262" s="194"/>
      <c r="Q1262" s="194"/>
      <c r="R1262" s="194"/>
      <c r="S1262" s="194"/>
      <c r="T1262" s="194"/>
      <c r="U1262" s="194"/>
      <c r="V1262" s="194"/>
      <c r="W1262" s="194"/>
      <c r="X1262" s="194"/>
      <c r="Y1262" s="194"/>
      <c r="Z1262" s="194"/>
      <c r="AA1262" s="194"/>
      <c r="AB1262" s="194"/>
      <c r="AC1262" s="194"/>
      <c r="AD1262" s="194"/>
      <c r="AE1262" s="194"/>
      <c r="AF1262" s="194"/>
      <c r="AG1262" s="194"/>
      <c r="AH1262" s="194"/>
      <c r="AI1262" s="194"/>
      <c r="AJ1262" s="194"/>
      <c r="AK1262" s="194"/>
      <c r="AL1262" s="194"/>
      <c r="AM1262" s="194"/>
      <c r="AN1262" s="194"/>
      <c r="AO1262" s="194"/>
      <c r="AP1262" s="194"/>
      <c r="AQ1262" s="194"/>
      <c r="AR1262" s="194"/>
      <c r="AS1262" s="46"/>
    </row>
    <row r="1263" spans="2:45" s="192" customFormat="1">
      <c r="B1263" s="193"/>
      <c r="C1263" s="193"/>
      <c r="D1263" s="194"/>
      <c r="E1263" s="194"/>
      <c r="H1263" s="194"/>
      <c r="I1263" s="194"/>
      <c r="J1263" s="194"/>
      <c r="K1263" s="194"/>
      <c r="L1263" s="194"/>
      <c r="M1263" s="194"/>
      <c r="N1263" s="194"/>
      <c r="O1263" s="194"/>
      <c r="P1263" s="194"/>
      <c r="Q1263" s="194"/>
      <c r="R1263" s="194"/>
      <c r="S1263" s="194"/>
      <c r="T1263" s="194"/>
      <c r="U1263" s="194"/>
      <c r="V1263" s="194"/>
      <c r="W1263" s="194"/>
      <c r="X1263" s="194"/>
      <c r="Y1263" s="194"/>
      <c r="Z1263" s="194"/>
      <c r="AA1263" s="194"/>
      <c r="AB1263" s="194"/>
      <c r="AC1263" s="194"/>
      <c r="AD1263" s="194"/>
      <c r="AE1263" s="194"/>
      <c r="AF1263" s="194"/>
      <c r="AG1263" s="194"/>
      <c r="AH1263" s="194"/>
      <c r="AI1263" s="194"/>
      <c r="AJ1263" s="194"/>
      <c r="AK1263" s="194"/>
      <c r="AL1263" s="194"/>
      <c r="AM1263" s="194"/>
      <c r="AN1263" s="194"/>
      <c r="AO1263" s="194"/>
      <c r="AP1263" s="194"/>
      <c r="AQ1263" s="194"/>
      <c r="AR1263" s="194"/>
      <c r="AS1263" s="46"/>
    </row>
    <row r="1264" spans="2:45" s="192" customFormat="1">
      <c r="B1264" s="193"/>
      <c r="C1264" s="193"/>
      <c r="D1264" s="194"/>
      <c r="E1264" s="194"/>
      <c r="H1264" s="194"/>
      <c r="I1264" s="194"/>
      <c r="J1264" s="194"/>
      <c r="K1264" s="194"/>
      <c r="L1264" s="194"/>
      <c r="M1264" s="194"/>
      <c r="N1264" s="194"/>
      <c r="O1264" s="194"/>
      <c r="P1264" s="194"/>
      <c r="Q1264" s="194"/>
      <c r="R1264" s="194"/>
      <c r="S1264" s="194"/>
      <c r="T1264" s="194"/>
      <c r="U1264" s="194"/>
      <c r="V1264" s="194"/>
      <c r="W1264" s="194"/>
      <c r="X1264" s="194"/>
      <c r="Y1264" s="194"/>
      <c r="Z1264" s="194"/>
      <c r="AA1264" s="194"/>
      <c r="AB1264" s="194"/>
      <c r="AC1264" s="194"/>
      <c r="AD1264" s="194"/>
      <c r="AE1264" s="194"/>
      <c r="AF1264" s="194"/>
      <c r="AG1264" s="194"/>
      <c r="AH1264" s="194"/>
      <c r="AI1264" s="194"/>
      <c r="AJ1264" s="194"/>
      <c r="AK1264" s="194"/>
      <c r="AL1264" s="194"/>
      <c r="AM1264" s="194"/>
      <c r="AN1264" s="194"/>
      <c r="AO1264" s="194"/>
      <c r="AP1264" s="194"/>
      <c r="AQ1264" s="194"/>
      <c r="AR1264" s="194"/>
      <c r="AS1264" s="46"/>
    </row>
    <row r="1265" spans="2:45" s="192" customFormat="1">
      <c r="B1265" s="193"/>
      <c r="C1265" s="193"/>
      <c r="D1265" s="194"/>
      <c r="E1265" s="194"/>
      <c r="H1265" s="194"/>
      <c r="I1265" s="194"/>
      <c r="J1265" s="194"/>
      <c r="K1265" s="194"/>
      <c r="L1265" s="194"/>
      <c r="M1265" s="194"/>
      <c r="N1265" s="194"/>
      <c r="O1265" s="194"/>
      <c r="P1265" s="194"/>
      <c r="Q1265" s="194"/>
      <c r="R1265" s="194"/>
      <c r="S1265" s="194"/>
      <c r="T1265" s="194"/>
      <c r="U1265" s="194"/>
      <c r="V1265" s="194"/>
      <c r="W1265" s="194"/>
      <c r="X1265" s="194"/>
      <c r="Y1265" s="194"/>
      <c r="Z1265" s="194"/>
      <c r="AA1265" s="194"/>
      <c r="AB1265" s="194"/>
      <c r="AC1265" s="194"/>
      <c r="AD1265" s="194"/>
      <c r="AE1265" s="194"/>
      <c r="AF1265" s="194"/>
      <c r="AG1265" s="194"/>
      <c r="AH1265" s="194"/>
      <c r="AI1265" s="194"/>
      <c r="AJ1265" s="194"/>
      <c r="AK1265" s="194"/>
      <c r="AL1265" s="194"/>
      <c r="AM1265" s="194"/>
      <c r="AN1265" s="194"/>
      <c r="AO1265" s="194"/>
      <c r="AP1265" s="194"/>
      <c r="AQ1265" s="194"/>
      <c r="AR1265" s="194"/>
      <c r="AS1265" s="46"/>
    </row>
    <row r="1266" spans="2:45" s="192" customFormat="1">
      <c r="B1266" s="193"/>
      <c r="C1266" s="193"/>
      <c r="D1266" s="194"/>
      <c r="E1266" s="194"/>
      <c r="H1266" s="194"/>
      <c r="I1266" s="194"/>
      <c r="J1266" s="194"/>
      <c r="K1266" s="194"/>
      <c r="L1266" s="194"/>
      <c r="M1266" s="194"/>
      <c r="N1266" s="194"/>
      <c r="O1266" s="194"/>
      <c r="P1266" s="194"/>
      <c r="Q1266" s="194"/>
      <c r="R1266" s="194"/>
      <c r="S1266" s="194"/>
      <c r="T1266" s="194"/>
      <c r="U1266" s="194"/>
      <c r="V1266" s="194"/>
      <c r="W1266" s="194"/>
      <c r="X1266" s="194"/>
      <c r="Y1266" s="194"/>
      <c r="Z1266" s="194"/>
      <c r="AA1266" s="194"/>
      <c r="AB1266" s="194"/>
      <c r="AC1266" s="194"/>
      <c r="AD1266" s="194"/>
      <c r="AE1266" s="194"/>
      <c r="AF1266" s="194"/>
      <c r="AG1266" s="194"/>
      <c r="AH1266" s="194"/>
      <c r="AI1266" s="194"/>
      <c r="AJ1266" s="194"/>
      <c r="AK1266" s="194"/>
      <c r="AL1266" s="194"/>
      <c r="AM1266" s="194"/>
      <c r="AN1266" s="194"/>
      <c r="AO1266" s="194"/>
      <c r="AP1266" s="194"/>
      <c r="AQ1266" s="194"/>
      <c r="AR1266" s="194"/>
      <c r="AS1266" s="46"/>
    </row>
    <row r="1267" spans="2:45" s="192" customFormat="1">
      <c r="B1267" s="193"/>
      <c r="C1267" s="193"/>
      <c r="D1267" s="194"/>
      <c r="E1267" s="194"/>
      <c r="H1267" s="194"/>
      <c r="I1267" s="194"/>
      <c r="J1267" s="194"/>
      <c r="K1267" s="194"/>
      <c r="L1267" s="194"/>
      <c r="M1267" s="194"/>
      <c r="N1267" s="194"/>
      <c r="O1267" s="194"/>
      <c r="P1267" s="194"/>
      <c r="Q1267" s="194"/>
      <c r="R1267" s="194"/>
      <c r="S1267" s="194"/>
      <c r="T1267" s="194"/>
      <c r="U1267" s="194"/>
      <c r="V1267" s="194"/>
      <c r="W1267" s="194"/>
      <c r="X1267" s="194"/>
      <c r="Y1267" s="194"/>
      <c r="Z1267" s="194"/>
      <c r="AA1267" s="194"/>
      <c r="AB1267" s="194"/>
      <c r="AC1267" s="194"/>
      <c r="AD1267" s="194"/>
      <c r="AE1267" s="194"/>
      <c r="AF1267" s="194"/>
      <c r="AG1267" s="194"/>
      <c r="AH1267" s="194"/>
      <c r="AI1267" s="194"/>
      <c r="AJ1267" s="194"/>
      <c r="AK1267" s="194"/>
      <c r="AL1267" s="194"/>
      <c r="AM1267" s="194"/>
      <c r="AN1267" s="194"/>
      <c r="AO1267" s="194"/>
      <c r="AP1267" s="194"/>
      <c r="AQ1267" s="194"/>
      <c r="AR1267" s="194"/>
      <c r="AS1267" s="46"/>
    </row>
    <row r="1268" spans="2:45" s="192" customFormat="1">
      <c r="B1268" s="193"/>
      <c r="C1268" s="193"/>
      <c r="D1268" s="194"/>
      <c r="E1268" s="194"/>
      <c r="H1268" s="194"/>
      <c r="I1268" s="194"/>
      <c r="J1268" s="194"/>
      <c r="K1268" s="194"/>
      <c r="L1268" s="194"/>
      <c r="M1268" s="194"/>
      <c r="N1268" s="194"/>
      <c r="O1268" s="194"/>
      <c r="P1268" s="194"/>
      <c r="Q1268" s="194"/>
      <c r="R1268" s="194"/>
      <c r="S1268" s="194"/>
      <c r="T1268" s="194"/>
      <c r="U1268" s="194"/>
      <c r="V1268" s="194"/>
      <c r="W1268" s="194"/>
      <c r="X1268" s="194"/>
      <c r="Y1268" s="194"/>
      <c r="Z1268" s="194"/>
      <c r="AA1268" s="194"/>
      <c r="AB1268" s="194"/>
      <c r="AC1268" s="194"/>
      <c r="AD1268" s="194"/>
      <c r="AE1268" s="194"/>
      <c r="AF1268" s="194"/>
      <c r="AG1268" s="194"/>
      <c r="AH1268" s="194"/>
      <c r="AI1268" s="194"/>
      <c r="AJ1268" s="194"/>
      <c r="AK1268" s="194"/>
      <c r="AL1268" s="194"/>
      <c r="AM1268" s="194"/>
      <c r="AN1268" s="194"/>
      <c r="AO1268" s="194"/>
      <c r="AP1268" s="194"/>
      <c r="AQ1268" s="194"/>
      <c r="AR1268" s="194"/>
      <c r="AS1268" s="46"/>
    </row>
    <row r="1269" spans="2:45" s="192" customFormat="1">
      <c r="B1269" s="193"/>
      <c r="C1269" s="193"/>
      <c r="D1269" s="194"/>
      <c r="E1269" s="194"/>
      <c r="H1269" s="194"/>
      <c r="I1269" s="194"/>
      <c r="J1269" s="194"/>
      <c r="K1269" s="194"/>
      <c r="L1269" s="194"/>
      <c r="M1269" s="194"/>
      <c r="N1269" s="194"/>
      <c r="O1269" s="194"/>
      <c r="P1269" s="194"/>
      <c r="Q1269" s="194"/>
      <c r="R1269" s="194"/>
      <c r="S1269" s="194"/>
      <c r="T1269" s="194"/>
      <c r="U1269" s="194"/>
      <c r="V1269" s="194"/>
      <c r="W1269" s="194"/>
      <c r="X1269" s="194"/>
      <c r="Y1269" s="194"/>
      <c r="Z1269" s="194"/>
      <c r="AA1269" s="194"/>
      <c r="AB1269" s="194"/>
      <c r="AC1269" s="194"/>
      <c r="AD1269" s="194"/>
      <c r="AE1269" s="194"/>
      <c r="AF1269" s="194"/>
      <c r="AG1269" s="194"/>
      <c r="AH1269" s="194"/>
      <c r="AI1269" s="194"/>
      <c r="AJ1269" s="194"/>
      <c r="AK1269" s="194"/>
      <c r="AL1269" s="194"/>
      <c r="AM1269" s="194"/>
      <c r="AN1269" s="194"/>
      <c r="AO1269" s="194"/>
      <c r="AP1269" s="194"/>
      <c r="AQ1269" s="194"/>
      <c r="AR1269" s="194"/>
      <c r="AS1269" s="46"/>
    </row>
    <row r="1270" spans="2:45" s="192" customFormat="1">
      <c r="B1270" s="193"/>
      <c r="C1270" s="193"/>
      <c r="D1270" s="194"/>
      <c r="E1270" s="194"/>
      <c r="H1270" s="194"/>
      <c r="I1270" s="194"/>
      <c r="J1270" s="194"/>
      <c r="K1270" s="194"/>
      <c r="L1270" s="194"/>
      <c r="M1270" s="194"/>
      <c r="N1270" s="194"/>
      <c r="O1270" s="194"/>
      <c r="P1270" s="194"/>
      <c r="Q1270" s="194"/>
      <c r="R1270" s="194"/>
      <c r="S1270" s="194"/>
      <c r="T1270" s="194"/>
      <c r="U1270" s="194"/>
      <c r="V1270" s="194"/>
      <c r="W1270" s="194"/>
      <c r="X1270" s="194"/>
      <c r="Y1270" s="194"/>
      <c r="Z1270" s="194"/>
      <c r="AA1270" s="194"/>
      <c r="AB1270" s="194"/>
      <c r="AC1270" s="194"/>
      <c r="AD1270" s="194"/>
      <c r="AE1270" s="194"/>
      <c r="AF1270" s="194"/>
      <c r="AG1270" s="194"/>
      <c r="AH1270" s="194"/>
      <c r="AI1270" s="194"/>
      <c r="AJ1270" s="194"/>
      <c r="AK1270" s="194"/>
      <c r="AL1270" s="194"/>
      <c r="AM1270" s="194"/>
      <c r="AN1270" s="194"/>
      <c r="AO1270" s="194"/>
      <c r="AP1270" s="194"/>
      <c r="AQ1270" s="194"/>
      <c r="AR1270" s="194"/>
      <c r="AS1270" s="46"/>
    </row>
    <row r="1271" spans="2:45" s="192" customFormat="1">
      <c r="B1271" s="193"/>
      <c r="C1271" s="193"/>
      <c r="D1271" s="194"/>
      <c r="E1271" s="194"/>
      <c r="H1271" s="194"/>
      <c r="I1271" s="194"/>
      <c r="J1271" s="194"/>
      <c r="K1271" s="194"/>
      <c r="L1271" s="194"/>
      <c r="M1271" s="194"/>
      <c r="N1271" s="194"/>
      <c r="O1271" s="194"/>
      <c r="P1271" s="194"/>
      <c r="Q1271" s="194"/>
      <c r="R1271" s="194"/>
      <c r="S1271" s="194"/>
      <c r="T1271" s="194"/>
      <c r="U1271" s="194"/>
      <c r="V1271" s="194"/>
      <c r="W1271" s="194"/>
      <c r="X1271" s="194"/>
      <c r="Y1271" s="194"/>
      <c r="Z1271" s="194"/>
      <c r="AA1271" s="194"/>
      <c r="AB1271" s="194"/>
      <c r="AC1271" s="194"/>
      <c r="AD1271" s="194"/>
      <c r="AE1271" s="194"/>
      <c r="AF1271" s="194"/>
      <c r="AG1271" s="194"/>
      <c r="AH1271" s="194"/>
      <c r="AI1271" s="194"/>
      <c r="AJ1271" s="194"/>
      <c r="AK1271" s="194"/>
      <c r="AL1271" s="194"/>
      <c r="AM1271" s="194"/>
      <c r="AN1271" s="194"/>
      <c r="AO1271" s="194"/>
      <c r="AP1271" s="194"/>
      <c r="AQ1271" s="194"/>
      <c r="AR1271" s="194"/>
      <c r="AS1271" s="46"/>
    </row>
    <row r="1272" spans="2:45" s="192" customFormat="1">
      <c r="B1272" s="193"/>
      <c r="C1272" s="193"/>
      <c r="D1272" s="194"/>
      <c r="E1272" s="194"/>
      <c r="H1272" s="194"/>
      <c r="I1272" s="194"/>
      <c r="J1272" s="194"/>
      <c r="K1272" s="194"/>
      <c r="L1272" s="194"/>
      <c r="M1272" s="194"/>
      <c r="N1272" s="194"/>
      <c r="O1272" s="194"/>
      <c r="P1272" s="194"/>
      <c r="Q1272" s="194"/>
      <c r="R1272" s="194"/>
      <c r="S1272" s="194"/>
      <c r="T1272" s="194"/>
      <c r="U1272" s="194"/>
      <c r="V1272" s="194"/>
      <c r="W1272" s="194"/>
      <c r="X1272" s="194"/>
      <c r="Y1272" s="194"/>
      <c r="Z1272" s="194"/>
      <c r="AA1272" s="194"/>
      <c r="AB1272" s="194"/>
      <c r="AC1272" s="194"/>
      <c r="AD1272" s="194"/>
      <c r="AE1272" s="194"/>
      <c r="AF1272" s="194"/>
      <c r="AG1272" s="194"/>
      <c r="AH1272" s="194"/>
      <c r="AI1272" s="194"/>
      <c r="AJ1272" s="194"/>
      <c r="AK1272" s="194"/>
      <c r="AL1272" s="194"/>
      <c r="AM1272" s="194"/>
      <c r="AN1272" s="194"/>
      <c r="AO1272" s="194"/>
      <c r="AP1272" s="194"/>
      <c r="AQ1272" s="194"/>
      <c r="AR1272" s="194"/>
      <c r="AS1272" s="46"/>
    </row>
    <row r="1273" spans="2:45" s="192" customFormat="1">
      <c r="B1273" s="193"/>
      <c r="C1273" s="193"/>
      <c r="D1273" s="194"/>
      <c r="E1273" s="194"/>
      <c r="H1273" s="194"/>
      <c r="I1273" s="194"/>
      <c r="J1273" s="194"/>
      <c r="K1273" s="194"/>
      <c r="L1273" s="194"/>
      <c r="M1273" s="194"/>
      <c r="N1273" s="194"/>
      <c r="O1273" s="194"/>
      <c r="P1273" s="194"/>
      <c r="Q1273" s="194"/>
      <c r="R1273" s="194"/>
      <c r="S1273" s="194"/>
      <c r="T1273" s="194"/>
      <c r="U1273" s="194"/>
      <c r="V1273" s="194"/>
      <c r="W1273" s="194"/>
      <c r="X1273" s="194"/>
      <c r="Y1273" s="194"/>
      <c r="Z1273" s="194"/>
      <c r="AA1273" s="194"/>
      <c r="AB1273" s="194"/>
      <c r="AC1273" s="194"/>
      <c r="AD1273" s="194"/>
      <c r="AE1273" s="194"/>
      <c r="AF1273" s="194"/>
      <c r="AG1273" s="194"/>
      <c r="AH1273" s="194"/>
      <c r="AI1273" s="194"/>
      <c r="AJ1273" s="194"/>
      <c r="AK1273" s="194"/>
      <c r="AL1273" s="194"/>
      <c r="AM1273" s="194"/>
      <c r="AN1273" s="194"/>
      <c r="AO1273" s="194"/>
      <c r="AP1273" s="194"/>
      <c r="AQ1273" s="194"/>
      <c r="AR1273" s="194"/>
      <c r="AS1273" s="46"/>
    </row>
    <row r="1274" spans="2:45" s="192" customFormat="1">
      <c r="B1274" s="193"/>
      <c r="C1274" s="193"/>
      <c r="D1274" s="194"/>
      <c r="E1274" s="194"/>
      <c r="H1274" s="194"/>
      <c r="I1274" s="194"/>
      <c r="J1274" s="194"/>
      <c r="K1274" s="194"/>
      <c r="L1274" s="194"/>
      <c r="M1274" s="194"/>
      <c r="N1274" s="194"/>
      <c r="O1274" s="194"/>
      <c r="P1274" s="194"/>
      <c r="Q1274" s="194"/>
      <c r="R1274" s="194"/>
      <c r="S1274" s="194"/>
      <c r="T1274" s="194"/>
      <c r="U1274" s="194"/>
      <c r="V1274" s="194"/>
      <c r="W1274" s="194"/>
      <c r="X1274" s="194"/>
      <c r="Y1274" s="194"/>
      <c r="Z1274" s="194"/>
      <c r="AA1274" s="194"/>
      <c r="AB1274" s="194"/>
      <c r="AC1274" s="194"/>
      <c r="AD1274" s="194"/>
      <c r="AE1274" s="194"/>
      <c r="AF1274" s="194"/>
      <c r="AG1274" s="194"/>
      <c r="AH1274" s="194"/>
      <c r="AI1274" s="194"/>
      <c r="AJ1274" s="194"/>
      <c r="AK1274" s="194"/>
      <c r="AL1274" s="194"/>
      <c r="AM1274" s="194"/>
      <c r="AN1274" s="194"/>
      <c r="AO1274" s="194"/>
      <c r="AP1274" s="194"/>
      <c r="AQ1274" s="194"/>
      <c r="AR1274" s="194"/>
      <c r="AS1274" s="46"/>
    </row>
    <row r="1275" spans="2:45" s="192" customFormat="1">
      <c r="B1275" s="193"/>
      <c r="C1275" s="193"/>
      <c r="D1275" s="194"/>
      <c r="E1275" s="194"/>
      <c r="H1275" s="194"/>
      <c r="I1275" s="194"/>
      <c r="J1275" s="194"/>
      <c r="K1275" s="194"/>
      <c r="L1275" s="194"/>
      <c r="M1275" s="194"/>
      <c r="N1275" s="194"/>
      <c r="O1275" s="194"/>
      <c r="P1275" s="194"/>
      <c r="Q1275" s="194"/>
      <c r="R1275" s="194"/>
      <c r="S1275" s="194"/>
      <c r="T1275" s="194"/>
      <c r="U1275" s="194"/>
      <c r="V1275" s="194"/>
      <c r="W1275" s="194"/>
      <c r="X1275" s="194"/>
      <c r="Y1275" s="194"/>
      <c r="Z1275" s="194"/>
      <c r="AA1275" s="194"/>
      <c r="AB1275" s="194"/>
      <c r="AC1275" s="194"/>
      <c r="AD1275" s="194"/>
      <c r="AE1275" s="194"/>
      <c r="AF1275" s="194"/>
      <c r="AG1275" s="194"/>
      <c r="AH1275" s="194"/>
      <c r="AI1275" s="194"/>
      <c r="AJ1275" s="194"/>
      <c r="AK1275" s="194"/>
      <c r="AL1275" s="194"/>
      <c r="AM1275" s="194"/>
      <c r="AN1275" s="194"/>
      <c r="AO1275" s="194"/>
      <c r="AP1275" s="194"/>
      <c r="AQ1275" s="194"/>
      <c r="AR1275" s="194"/>
      <c r="AS1275" s="46"/>
    </row>
    <row r="1276" spans="2:45" s="192" customFormat="1">
      <c r="B1276" s="193"/>
      <c r="C1276" s="193"/>
      <c r="D1276" s="194"/>
      <c r="E1276" s="194"/>
      <c r="H1276" s="194"/>
      <c r="I1276" s="194"/>
      <c r="J1276" s="194"/>
      <c r="K1276" s="194"/>
      <c r="L1276" s="194"/>
      <c r="M1276" s="194"/>
      <c r="N1276" s="194"/>
      <c r="O1276" s="194"/>
      <c r="P1276" s="194"/>
      <c r="Q1276" s="194"/>
      <c r="R1276" s="194"/>
      <c r="S1276" s="194"/>
      <c r="T1276" s="194"/>
      <c r="U1276" s="194"/>
      <c r="V1276" s="194"/>
      <c r="W1276" s="194"/>
      <c r="X1276" s="194"/>
      <c r="Y1276" s="194"/>
      <c r="Z1276" s="194"/>
      <c r="AA1276" s="194"/>
      <c r="AB1276" s="194"/>
      <c r="AC1276" s="194"/>
      <c r="AD1276" s="194"/>
      <c r="AE1276" s="194"/>
      <c r="AF1276" s="194"/>
      <c r="AG1276" s="194"/>
      <c r="AH1276" s="194"/>
      <c r="AI1276" s="194"/>
      <c r="AJ1276" s="194"/>
      <c r="AK1276" s="194"/>
      <c r="AL1276" s="194"/>
      <c r="AM1276" s="194"/>
      <c r="AN1276" s="194"/>
      <c r="AO1276" s="194"/>
      <c r="AP1276" s="194"/>
      <c r="AQ1276" s="194"/>
      <c r="AR1276" s="194"/>
      <c r="AS1276" s="46"/>
    </row>
    <row r="1277" spans="2:45" s="192" customFormat="1">
      <c r="B1277" s="193"/>
      <c r="C1277" s="193"/>
      <c r="D1277" s="194"/>
      <c r="E1277" s="194"/>
      <c r="H1277" s="194"/>
      <c r="I1277" s="194"/>
      <c r="J1277" s="194"/>
      <c r="K1277" s="194"/>
      <c r="L1277" s="194"/>
      <c r="M1277" s="194"/>
      <c r="N1277" s="194"/>
      <c r="O1277" s="194"/>
      <c r="P1277" s="194"/>
      <c r="Q1277" s="194"/>
      <c r="R1277" s="194"/>
      <c r="S1277" s="194"/>
      <c r="T1277" s="194"/>
      <c r="U1277" s="194"/>
      <c r="V1277" s="194"/>
      <c r="W1277" s="194"/>
      <c r="X1277" s="194"/>
      <c r="Y1277" s="194"/>
      <c r="Z1277" s="194"/>
      <c r="AA1277" s="194"/>
      <c r="AB1277" s="194"/>
      <c r="AC1277" s="194"/>
      <c r="AD1277" s="194"/>
      <c r="AE1277" s="194"/>
      <c r="AF1277" s="194"/>
      <c r="AG1277" s="194"/>
      <c r="AH1277" s="194"/>
      <c r="AI1277" s="194"/>
      <c r="AJ1277" s="194"/>
      <c r="AK1277" s="194"/>
      <c r="AL1277" s="194"/>
      <c r="AM1277" s="194"/>
      <c r="AN1277" s="194"/>
      <c r="AO1277" s="194"/>
      <c r="AP1277" s="194"/>
      <c r="AQ1277" s="194"/>
      <c r="AR1277" s="194"/>
      <c r="AS1277" s="46"/>
    </row>
    <row r="1278" spans="2:45" s="192" customFormat="1">
      <c r="B1278" s="193"/>
      <c r="C1278" s="193"/>
      <c r="D1278" s="194"/>
      <c r="E1278" s="194"/>
      <c r="H1278" s="194"/>
      <c r="I1278" s="194"/>
      <c r="J1278" s="194"/>
      <c r="K1278" s="194"/>
      <c r="L1278" s="194"/>
      <c r="M1278" s="194"/>
      <c r="N1278" s="194"/>
      <c r="O1278" s="194"/>
      <c r="P1278" s="194"/>
      <c r="Q1278" s="194"/>
      <c r="R1278" s="194"/>
      <c r="S1278" s="194"/>
      <c r="T1278" s="194"/>
      <c r="U1278" s="194"/>
      <c r="V1278" s="194"/>
      <c r="W1278" s="194"/>
      <c r="X1278" s="194"/>
      <c r="Y1278" s="194"/>
      <c r="Z1278" s="194"/>
      <c r="AA1278" s="194"/>
      <c r="AB1278" s="194"/>
      <c r="AC1278" s="194"/>
      <c r="AD1278" s="194"/>
      <c r="AE1278" s="194"/>
      <c r="AF1278" s="194"/>
      <c r="AG1278" s="194"/>
      <c r="AH1278" s="194"/>
      <c r="AI1278" s="194"/>
      <c r="AJ1278" s="194"/>
      <c r="AK1278" s="194"/>
      <c r="AL1278" s="194"/>
      <c r="AM1278" s="194"/>
      <c r="AN1278" s="194"/>
      <c r="AO1278" s="194"/>
      <c r="AP1278" s="194"/>
      <c r="AQ1278" s="194"/>
      <c r="AR1278" s="194"/>
      <c r="AS1278" s="46"/>
    </row>
    <row r="1279" spans="2:45" s="192" customFormat="1">
      <c r="B1279" s="193"/>
      <c r="C1279" s="193"/>
      <c r="D1279" s="194"/>
      <c r="E1279" s="194"/>
      <c r="H1279" s="194"/>
      <c r="I1279" s="194"/>
      <c r="J1279" s="194"/>
      <c r="K1279" s="194"/>
      <c r="L1279" s="194"/>
      <c r="M1279" s="194"/>
      <c r="N1279" s="194"/>
      <c r="O1279" s="194"/>
      <c r="P1279" s="194"/>
      <c r="Q1279" s="194"/>
      <c r="R1279" s="194"/>
      <c r="S1279" s="194"/>
      <c r="T1279" s="194"/>
      <c r="U1279" s="194"/>
      <c r="V1279" s="194"/>
      <c r="W1279" s="194"/>
      <c r="X1279" s="194"/>
      <c r="Y1279" s="194"/>
      <c r="Z1279" s="194"/>
      <c r="AA1279" s="194"/>
      <c r="AB1279" s="194"/>
      <c r="AC1279" s="194"/>
      <c r="AD1279" s="194"/>
      <c r="AE1279" s="194"/>
      <c r="AF1279" s="194"/>
      <c r="AG1279" s="194"/>
      <c r="AH1279" s="194"/>
      <c r="AI1279" s="194"/>
      <c r="AJ1279" s="194"/>
      <c r="AK1279" s="194"/>
      <c r="AL1279" s="194"/>
      <c r="AM1279" s="194"/>
      <c r="AN1279" s="194"/>
      <c r="AO1279" s="194"/>
      <c r="AP1279" s="194"/>
      <c r="AQ1279" s="194"/>
      <c r="AR1279" s="194"/>
      <c r="AS1279" s="46"/>
    </row>
    <row r="1280" spans="2:45" s="192" customFormat="1">
      <c r="B1280" s="193"/>
      <c r="C1280" s="193"/>
      <c r="D1280" s="194"/>
      <c r="E1280" s="194"/>
      <c r="H1280" s="194"/>
      <c r="I1280" s="194"/>
      <c r="J1280" s="194"/>
      <c r="K1280" s="194"/>
      <c r="L1280" s="194"/>
      <c r="M1280" s="194"/>
      <c r="N1280" s="194"/>
      <c r="O1280" s="194"/>
      <c r="P1280" s="194"/>
      <c r="Q1280" s="194"/>
      <c r="R1280" s="194"/>
      <c r="S1280" s="194"/>
      <c r="T1280" s="194"/>
      <c r="U1280" s="194"/>
      <c r="V1280" s="194"/>
      <c r="W1280" s="194"/>
      <c r="X1280" s="194"/>
      <c r="Y1280" s="194"/>
      <c r="Z1280" s="194"/>
      <c r="AA1280" s="194"/>
      <c r="AB1280" s="194"/>
      <c r="AC1280" s="194"/>
      <c r="AD1280" s="194"/>
      <c r="AE1280" s="194"/>
      <c r="AF1280" s="194"/>
      <c r="AG1280" s="194"/>
      <c r="AH1280" s="194"/>
      <c r="AI1280" s="194"/>
      <c r="AJ1280" s="194"/>
      <c r="AK1280" s="194"/>
      <c r="AL1280" s="194"/>
      <c r="AM1280" s="194"/>
      <c r="AN1280" s="194"/>
      <c r="AO1280" s="194"/>
      <c r="AP1280" s="194"/>
      <c r="AQ1280" s="194"/>
      <c r="AR1280" s="194"/>
      <c r="AS1280" s="46"/>
    </row>
    <row r="1281" spans="2:45" s="192" customFormat="1">
      <c r="B1281" s="193"/>
      <c r="C1281" s="193"/>
      <c r="D1281" s="194"/>
      <c r="E1281" s="194"/>
      <c r="H1281" s="194"/>
      <c r="I1281" s="194"/>
      <c r="J1281" s="194"/>
      <c r="K1281" s="194"/>
      <c r="L1281" s="194"/>
      <c r="M1281" s="194"/>
      <c r="N1281" s="194"/>
      <c r="O1281" s="194"/>
      <c r="P1281" s="194"/>
      <c r="Q1281" s="194"/>
      <c r="R1281" s="194"/>
      <c r="S1281" s="194"/>
      <c r="T1281" s="194"/>
      <c r="U1281" s="194"/>
      <c r="V1281" s="194"/>
      <c r="W1281" s="194"/>
      <c r="X1281" s="194"/>
      <c r="Y1281" s="194"/>
      <c r="Z1281" s="194"/>
      <c r="AA1281" s="194"/>
      <c r="AB1281" s="194"/>
      <c r="AC1281" s="194"/>
      <c r="AD1281" s="194"/>
      <c r="AE1281" s="194"/>
      <c r="AF1281" s="194"/>
      <c r="AG1281" s="194"/>
      <c r="AH1281" s="194"/>
      <c r="AI1281" s="194"/>
      <c r="AJ1281" s="194"/>
      <c r="AK1281" s="194"/>
      <c r="AL1281" s="194"/>
      <c r="AM1281" s="194"/>
      <c r="AN1281" s="194"/>
      <c r="AO1281" s="194"/>
      <c r="AP1281" s="194"/>
      <c r="AQ1281" s="194"/>
      <c r="AR1281" s="194"/>
      <c r="AS1281" s="46"/>
    </row>
    <row r="1282" spans="2:45" s="192" customFormat="1">
      <c r="B1282" s="193"/>
      <c r="C1282" s="193"/>
      <c r="D1282" s="194"/>
      <c r="E1282" s="194"/>
      <c r="H1282" s="194"/>
      <c r="I1282" s="194"/>
      <c r="J1282" s="194"/>
      <c r="K1282" s="194"/>
      <c r="L1282" s="194"/>
      <c r="M1282" s="194"/>
      <c r="N1282" s="194"/>
      <c r="O1282" s="194"/>
      <c r="P1282" s="194"/>
      <c r="Q1282" s="194"/>
      <c r="R1282" s="194"/>
      <c r="S1282" s="194"/>
      <c r="T1282" s="194"/>
      <c r="U1282" s="194"/>
      <c r="V1282" s="194"/>
      <c r="W1282" s="194"/>
      <c r="X1282" s="194"/>
      <c r="Y1282" s="194"/>
      <c r="Z1282" s="194"/>
      <c r="AA1282" s="194"/>
      <c r="AB1282" s="194"/>
      <c r="AC1282" s="194"/>
      <c r="AD1282" s="194"/>
      <c r="AE1282" s="194"/>
      <c r="AF1282" s="194"/>
      <c r="AG1282" s="194"/>
      <c r="AH1282" s="194"/>
      <c r="AI1282" s="194"/>
      <c r="AJ1282" s="194"/>
      <c r="AK1282" s="194"/>
      <c r="AL1282" s="194"/>
      <c r="AM1282" s="194"/>
      <c r="AN1282" s="194"/>
      <c r="AO1282" s="194"/>
      <c r="AP1282" s="194"/>
      <c r="AQ1282" s="194"/>
      <c r="AR1282" s="194"/>
      <c r="AS1282" s="46"/>
    </row>
    <row r="1283" spans="2:45" s="192" customFormat="1">
      <c r="B1283" s="193"/>
      <c r="C1283" s="193"/>
      <c r="D1283" s="194"/>
      <c r="E1283" s="194"/>
      <c r="H1283" s="194"/>
      <c r="I1283" s="194"/>
      <c r="J1283" s="194"/>
      <c r="K1283" s="194"/>
      <c r="L1283" s="194"/>
      <c r="M1283" s="194"/>
      <c r="N1283" s="194"/>
      <c r="O1283" s="194"/>
      <c r="P1283" s="194"/>
      <c r="Q1283" s="194"/>
      <c r="R1283" s="194"/>
      <c r="S1283" s="194"/>
      <c r="T1283" s="194"/>
      <c r="U1283" s="194"/>
      <c r="V1283" s="194"/>
      <c r="W1283" s="194"/>
      <c r="X1283" s="194"/>
      <c r="Y1283" s="194"/>
      <c r="Z1283" s="194"/>
      <c r="AA1283" s="194"/>
      <c r="AB1283" s="194"/>
      <c r="AC1283" s="194"/>
      <c r="AD1283" s="194"/>
      <c r="AE1283" s="194"/>
      <c r="AF1283" s="194"/>
      <c r="AG1283" s="194"/>
      <c r="AH1283" s="194"/>
      <c r="AI1283" s="194"/>
      <c r="AJ1283" s="194"/>
      <c r="AK1283" s="194"/>
      <c r="AL1283" s="194"/>
      <c r="AM1283" s="194"/>
      <c r="AN1283" s="194"/>
      <c r="AO1283" s="194"/>
      <c r="AP1283" s="194"/>
      <c r="AQ1283" s="194"/>
      <c r="AR1283" s="194"/>
      <c r="AS1283" s="46"/>
    </row>
    <row r="1284" spans="2:45" s="192" customFormat="1">
      <c r="B1284" s="193"/>
      <c r="C1284" s="193"/>
      <c r="D1284" s="194"/>
      <c r="E1284" s="194"/>
      <c r="H1284" s="194"/>
      <c r="I1284" s="194"/>
      <c r="J1284" s="194"/>
      <c r="K1284" s="194"/>
      <c r="L1284" s="194"/>
      <c r="M1284" s="194"/>
      <c r="N1284" s="194"/>
      <c r="O1284" s="194"/>
      <c r="P1284" s="194"/>
      <c r="Q1284" s="194"/>
      <c r="R1284" s="194"/>
      <c r="S1284" s="194"/>
      <c r="T1284" s="194"/>
      <c r="U1284" s="194"/>
      <c r="V1284" s="194"/>
      <c r="W1284" s="194"/>
      <c r="X1284" s="194"/>
      <c r="Y1284" s="194"/>
      <c r="Z1284" s="194"/>
      <c r="AA1284" s="194"/>
      <c r="AB1284" s="194"/>
      <c r="AC1284" s="194"/>
      <c r="AD1284" s="194"/>
      <c r="AE1284" s="194"/>
      <c r="AF1284" s="194"/>
      <c r="AG1284" s="194"/>
      <c r="AH1284" s="194"/>
      <c r="AI1284" s="194"/>
      <c r="AJ1284" s="194"/>
      <c r="AK1284" s="194"/>
      <c r="AL1284" s="194"/>
      <c r="AM1284" s="194"/>
      <c r="AN1284" s="194"/>
      <c r="AO1284" s="194"/>
      <c r="AP1284" s="194"/>
      <c r="AQ1284" s="194"/>
      <c r="AR1284" s="194"/>
      <c r="AS1284" s="46"/>
    </row>
    <row r="1285" spans="2:45" s="192" customFormat="1">
      <c r="B1285" s="193"/>
      <c r="C1285" s="193"/>
      <c r="D1285" s="194"/>
      <c r="E1285" s="194"/>
      <c r="H1285" s="194"/>
      <c r="I1285" s="194"/>
      <c r="J1285" s="194"/>
      <c r="K1285" s="194"/>
      <c r="L1285" s="194"/>
      <c r="M1285" s="194"/>
      <c r="N1285" s="194"/>
      <c r="O1285" s="194"/>
      <c r="P1285" s="194"/>
      <c r="Q1285" s="194"/>
      <c r="R1285" s="194"/>
      <c r="S1285" s="194"/>
      <c r="T1285" s="194"/>
      <c r="U1285" s="194"/>
      <c r="V1285" s="194"/>
      <c r="W1285" s="194"/>
      <c r="X1285" s="194"/>
      <c r="Y1285" s="194"/>
      <c r="Z1285" s="194"/>
      <c r="AA1285" s="194"/>
      <c r="AB1285" s="194"/>
      <c r="AC1285" s="194"/>
      <c r="AD1285" s="194"/>
      <c r="AE1285" s="194"/>
      <c r="AF1285" s="194"/>
      <c r="AG1285" s="194"/>
      <c r="AH1285" s="194"/>
      <c r="AI1285" s="194"/>
      <c r="AJ1285" s="194"/>
      <c r="AK1285" s="194"/>
      <c r="AL1285" s="194"/>
      <c r="AM1285" s="194"/>
      <c r="AN1285" s="194"/>
      <c r="AO1285" s="194"/>
      <c r="AP1285" s="194"/>
      <c r="AQ1285" s="194"/>
      <c r="AR1285" s="194"/>
      <c r="AS1285" s="46"/>
    </row>
    <row r="1286" spans="2:45" s="192" customFormat="1">
      <c r="B1286" s="193"/>
      <c r="C1286" s="193"/>
      <c r="D1286" s="194"/>
      <c r="E1286" s="194"/>
      <c r="H1286" s="194"/>
      <c r="I1286" s="194"/>
      <c r="J1286" s="194"/>
      <c r="K1286" s="194"/>
      <c r="L1286" s="194"/>
      <c r="M1286" s="194"/>
      <c r="N1286" s="194"/>
      <c r="O1286" s="194"/>
      <c r="P1286" s="194"/>
      <c r="Q1286" s="194"/>
      <c r="R1286" s="194"/>
      <c r="S1286" s="194"/>
      <c r="T1286" s="194"/>
      <c r="U1286" s="194"/>
      <c r="V1286" s="194"/>
      <c r="W1286" s="194"/>
      <c r="X1286" s="194"/>
      <c r="Y1286" s="194"/>
      <c r="Z1286" s="194"/>
      <c r="AA1286" s="194"/>
      <c r="AB1286" s="194"/>
      <c r="AC1286" s="194"/>
      <c r="AD1286" s="194"/>
      <c r="AE1286" s="194"/>
      <c r="AF1286" s="194"/>
      <c r="AG1286" s="194"/>
      <c r="AH1286" s="194"/>
      <c r="AI1286" s="194"/>
      <c r="AJ1286" s="194"/>
      <c r="AK1286" s="194"/>
      <c r="AL1286" s="194"/>
      <c r="AM1286" s="194"/>
      <c r="AN1286" s="194"/>
      <c r="AO1286" s="194"/>
      <c r="AP1286" s="194"/>
      <c r="AQ1286" s="194"/>
      <c r="AR1286" s="194"/>
      <c r="AS1286" s="46"/>
    </row>
    <row r="1287" spans="2:45" s="192" customFormat="1">
      <c r="B1287" s="193"/>
      <c r="C1287" s="193"/>
      <c r="D1287" s="194"/>
      <c r="E1287" s="194"/>
      <c r="H1287" s="194"/>
      <c r="I1287" s="194"/>
      <c r="J1287" s="194"/>
      <c r="K1287" s="194"/>
      <c r="L1287" s="194"/>
      <c r="M1287" s="194"/>
      <c r="N1287" s="194"/>
      <c r="O1287" s="194"/>
      <c r="P1287" s="194"/>
      <c r="Q1287" s="194"/>
      <c r="R1287" s="194"/>
      <c r="S1287" s="194"/>
      <c r="T1287" s="194"/>
      <c r="U1287" s="194"/>
      <c r="V1287" s="194"/>
      <c r="W1287" s="194"/>
      <c r="X1287" s="194"/>
      <c r="Y1287" s="194"/>
      <c r="Z1287" s="194"/>
      <c r="AA1287" s="194"/>
      <c r="AB1287" s="194"/>
      <c r="AC1287" s="194"/>
      <c r="AD1287" s="194"/>
      <c r="AE1287" s="194"/>
      <c r="AF1287" s="194"/>
      <c r="AG1287" s="194"/>
      <c r="AH1287" s="194"/>
      <c r="AI1287" s="194"/>
      <c r="AJ1287" s="194"/>
      <c r="AK1287" s="194"/>
      <c r="AL1287" s="194"/>
      <c r="AM1287" s="194"/>
      <c r="AN1287" s="194"/>
      <c r="AO1287" s="194"/>
      <c r="AP1287" s="194"/>
      <c r="AQ1287" s="194"/>
      <c r="AR1287" s="194"/>
      <c r="AS1287" s="46"/>
    </row>
    <row r="1288" spans="2:45" s="192" customFormat="1">
      <c r="B1288" s="193"/>
      <c r="C1288" s="193"/>
      <c r="D1288" s="194"/>
      <c r="E1288" s="194"/>
      <c r="H1288" s="194"/>
      <c r="I1288" s="194"/>
      <c r="J1288" s="194"/>
      <c r="K1288" s="194"/>
      <c r="L1288" s="194"/>
      <c r="M1288" s="194"/>
      <c r="N1288" s="194"/>
      <c r="O1288" s="194"/>
      <c r="P1288" s="194"/>
      <c r="Q1288" s="194"/>
      <c r="R1288" s="194"/>
      <c r="S1288" s="194"/>
      <c r="T1288" s="194"/>
      <c r="U1288" s="194"/>
      <c r="V1288" s="194"/>
      <c r="W1288" s="194"/>
      <c r="X1288" s="194"/>
      <c r="Y1288" s="194"/>
      <c r="Z1288" s="194"/>
      <c r="AA1288" s="194"/>
      <c r="AB1288" s="194"/>
      <c r="AC1288" s="194"/>
      <c r="AD1288" s="194"/>
      <c r="AE1288" s="194"/>
      <c r="AF1288" s="194"/>
      <c r="AG1288" s="194"/>
      <c r="AH1288" s="194"/>
      <c r="AI1288" s="194"/>
      <c r="AJ1288" s="194"/>
      <c r="AK1288" s="194"/>
      <c r="AL1288" s="194"/>
      <c r="AM1288" s="194"/>
      <c r="AN1288" s="194"/>
      <c r="AO1288" s="194"/>
      <c r="AP1288" s="194"/>
      <c r="AQ1288" s="194"/>
      <c r="AR1288" s="194"/>
      <c r="AS1288" s="46"/>
    </row>
    <row r="1289" spans="2:45" s="192" customFormat="1">
      <c r="B1289" s="193"/>
      <c r="C1289" s="193"/>
      <c r="D1289" s="194"/>
      <c r="E1289" s="194"/>
      <c r="H1289" s="194"/>
      <c r="I1289" s="194"/>
      <c r="J1289" s="194"/>
      <c r="K1289" s="194"/>
      <c r="L1289" s="194"/>
      <c r="M1289" s="194"/>
      <c r="N1289" s="194"/>
      <c r="O1289" s="194"/>
      <c r="P1289" s="194"/>
      <c r="Q1289" s="194"/>
      <c r="R1289" s="194"/>
      <c r="S1289" s="194"/>
      <c r="T1289" s="194"/>
      <c r="U1289" s="194"/>
      <c r="V1289" s="194"/>
      <c r="W1289" s="194"/>
      <c r="X1289" s="194"/>
      <c r="Y1289" s="194"/>
      <c r="Z1289" s="194"/>
      <c r="AA1289" s="194"/>
      <c r="AB1289" s="194"/>
      <c r="AC1289" s="194"/>
      <c r="AD1289" s="194"/>
      <c r="AE1289" s="194"/>
      <c r="AF1289" s="194"/>
      <c r="AG1289" s="194"/>
      <c r="AH1289" s="194"/>
      <c r="AI1289" s="194"/>
      <c r="AJ1289" s="194"/>
      <c r="AK1289" s="194"/>
      <c r="AL1289" s="194"/>
      <c r="AM1289" s="194"/>
      <c r="AN1289" s="194"/>
      <c r="AO1289" s="194"/>
      <c r="AP1289" s="194"/>
      <c r="AQ1289" s="194"/>
      <c r="AR1289" s="194"/>
      <c r="AS1289" s="46"/>
    </row>
    <row r="1290" spans="2:45" s="192" customFormat="1">
      <c r="B1290" s="193"/>
      <c r="C1290" s="193"/>
      <c r="D1290" s="194"/>
      <c r="E1290" s="194"/>
      <c r="H1290" s="194"/>
      <c r="I1290" s="194"/>
      <c r="J1290" s="194"/>
      <c r="K1290" s="194"/>
      <c r="L1290" s="194"/>
      <c r="M1290" s="194"/>
      <c r="N1290" s="194"/>
      <c r="O1290" s="194"/>
      <c r="P1290" s="194"/>
      <c r="Q1290" s="194"/>
      <c r="R1290" s="194"/>
      <c r="S1290" s="194"/>
      <c r="T1290" s="194"/>
      <c r="U1290" s="194"/>
      <c r="V1290" s="194"/>
      <c r="W1290" s="194"/>
      <c r="X1290" s="194"/>
      <c r="Y1290" s="194"/>
      <c r="Z1290" s="194"/>
      <c r="AA1290" s="194"/>
      <c r="AB1290" s="194"/>
      <c r="AC1290" s="194"/>
      <c r="AD1290" s="194"/>
      <c r="AE1290" s="194"/>
      <c r="AF1290" s="194"/>
      <c r="AG1290" s="194"/>
      <c r="AH1290" s="194"/>
      <c r="AI1290" s="194"/>
      <c r="AJ1290" s="194"/>
      <c r="AK1290" s="194"/>
      <c r="AL1290" s="194"/>
      <c r="AM1290" s="194"/>
      <c r="AN1290" s="194"/>
      <c r="AO1290" s="194"/>
      <c r="AP1290" s="194"/>
      <c r="AQ1290" s="194"/>
      <c r="AR1290" s="194"/>
      <c r="AS1290" s="46"/>
    </row>
    <row r="1291" spans="2:45" s="192" customFormat="1">
      <c r="B1291" s="193"/>
      <c r="C1291" s="193"/>
      <c r="D1291" s="194"/>
      <c r="E1291" s="194"/>
      <c r="H1291" s="194"/>
      <c r="I1291" s="194"/>
      <c r="J1291" s="194"/>
      <c r="K1291" s="194"/>
      <c r="L1291" s="194"/>
      <c r="M1291" s="194"/>
      <c r="N1291" s="194"/>
      <c r="O1291" s="194"/>
      <c r="P1291" s="194"/>
      <c r="Q1291" s="194"/>
      <c r="R1291" s="194"/>
      <c r="S1291" s="194"/>
      <c r="T1291" s="194"/>
      <c r="U1291" s="194"/>
      <c r="V1291" s="194"/>
      <c r="W1291" s="194"/>
      <c r="X1291" s="194"/>
      <c r="Y1291" s="194"/>
      <c r="Z1291" s="194"/>
      <c r="AA1291" s="194"/>
      <c r="AB1291" s="194"/>
      <c r="AC1291" s="194"/>
      <c r="AD1291" s="194"/>
      <c r="AE1291" s="194"/>
      <c r="AF1291" s="194"/>
      <c r="AG1291" s="194"/>
      <c r="AH1291" s="194"/>
      <c r="AI1291" s="194"/>
      <c r="AJ1291" s="194"/>
      <c r="AK1291" s="194"/>
      <c r="AL1291" s="194"/>
      <c r="AM1291" s="194"/>
      <c r="AN1291" s="194"/>
      <c r="AO1291" s="194"/>
      <c r="AP1291" s="194"/>
      <c r="AQ1291" s="194"/>
      <c r="AR1291" s="194"/>
      <c r="AS1291" s="46"/>
    </row>
    <row r="1292" spans="2:45" s="192" customFormat="1">
      <c r="B1292" s="193"/>
      <c r="C1292" s="193"/>
      <c r="D1292" s="194"/>
      <c r="E1292" s="194"/>
      <c r="H1292" s="194"/>
      <c r="I1292" s="194"/>
      <c r="J1292" s="194"/>
      <c r="K1292" s="194"/>
      <c r="L1292" s="194"/>
      <c r="M1292" s="194"/>
      <c r="N1292" s="194"/>
      <c r="O1292" s="194"/>
      <c r="P1292" s="194"/>
      <c r="Q1292" s="194"/>
      <c r="R1292" s="194"/>
      <c r="S1292" s="194"/>
      <c r="T1292" s="194"/>
      <c r="U1292" s="194"/>
      <c r="V1292" s="194"/>
      <c r="W1292" s="194"/>
      <c r="X1292" s="194"/>
      <c r="Y1292" s="194"/>
      <c r="Z1292" s="194"/>
      <c r="AA1292" s="194"/>
      <c r="AB1292" s="194"/>
      <c r="AC1292" s="194"/>
      <c r="AD1292" s="194"/>
      <c r="AE1292" s="194"/>
      <c r="AF1292" s="194"/>
      <c r="AG1292" s="194"/>
      <c r="AH1292" s="194"/>
      <c r="AI1292" s="194"/>
      <c r="AJ1292" s="194"/>
      <c r="AK1292" s="194"/>
      <c r="AL1292" s="194"/>
      <c r="AM1292" s="194"/>
      <c r="AN1292" s="194"/>
      <c r="AO1292" s="194"/>
      <c r="AP1292" s="194"/>
      <c r="AQ1292" s="194"/>
      <c r="AR1292" s="194"/>
      <c r="AS1292" s="46"/>
    </row>
    <row r="1293" spans="2:45" s="192" customFormat="1">
      <c r="B1293" s="193"/>
      <c r="C1293" s="193"/>
      <c r="D1293" s="194"/>
      <c r="E1293" s="194"/>
      <c r="H1293" s="194"/>
      <c r="I1293" s="194"/>
      <c r="J1293" s="194"/>
      <c r="K1293" s="194"/>
      <c r="L1293" s="194"/>
      <c r="M1293" s="194"/>
      <c r="N1293" s="194"/>
      <c r="O1293" s="194"/>
      <c r="P1293" s="194"/>
      <c r="Q1293" s="194"/>
      <c r="R1293" s="194"/>
      <c r="S1293" s="194"/>
      <c r="T1293" s="194"/>
      <c r="U1293" s="194"/>
      <c r="V1293" s="194"/>
      <c r="W1293" s="194"/>
      <c r="X1293" s="194"/>
      <c r="Y1293" s="194"/>
      <c r="Z1293" s="194"/>
      <c r="AA1293" s="194"/>
      <c r="AB1293" s="194"/>
      <c r="AC1293" s="194"/>
      <c r="AD1293" s="194"/>
      <c r="AE1293" s="194"/>
      <c r="AF1293" s="194"/>
      <c r="AG1293" s="194"/>
      <c r="AH1293" s="194"/>
      <c r="AI1293" s="194"/>
      <c r="AJ1293" s="194"/>
      <c r="AK1293" s="194"/>
      <c r="AL1293" s="194"/>
      <c r="AM1293" s="194"/>
      <c r="AN1293" s="194"/>
      <c r="AO1293" s="194"/>
      <c r="AP1293" s="194"/>
      <c r="AQ1293" s="194"/>
      <c r="AR1293" s="194"/>
      <c r="AS1293" s="46"/>
    </row>
    <row r="1294" spans="2:45" s="192" customFormat="1">
      <c r="B1294" s="193"/>
      <c r="C1294" s="193"/>
      <c r="D1294" s="194"/>
      <c r="E1294" s="194"/>
      <c r="H1294" s="194"/>
      <c r="I1294" s="194"/>
      <c r="J1294" s="194"/>
      <c r="K1294" s="194"/>
      <c r="L1294" s="194"/>
      <c r="M1294" s="194"/>
      <c r="N1294" s="194"/>
      <c r="O1294" s="194"/>
      <c r="P1294" s="194"/>
      <c r="Q1294" s="194"/>
      <c r="R1294" s="194"/>
      <c r="S1294" s="194"/>
      <c r="T1294" s="194"/>
      <c r="U1294" s="194"/>
      <c r="V1294" s="194"/>
      <c r="W1294" s="194"/>
      <c r="X1294" s="194"/>
      <c r="Y1294" s="194"/>
      <c r="Z1294" s="194"/>
      <c r="AA1294" s="194"/>
      <c r="AB1294" s="194"/>
      <c r="AC1294" s="194"/>
      <c r="AD1294" s="194"/>
      <c r="AE1294" s="194"/>
      <c r="AF1294" s="194"/>
      <c r="AG1294" s="194"/>
      <c r="AH1294" s="194"/>
      <c r="AI1294" s="194"/>
      <c r="AJ1294" s="194"/>
      <c r="AK1294" s="194"/>
      <c r="AL1294" s="194"/>
      <c r="AM1294" s="194"/>
      <c r="AN1294" s="194"/>
      <c r="AO1294" s="194"/>
      <c r="AP1294" s="194"/>
      <c r="AQ1294" s="194"/>
      <c r="AR1294" s="194"/>
      <c r="AS1294" s="46"/>
    </row>
    <row r="1295" spans="2:45" s="192" customFormat="1">
      <c r="B1295" s="193"/>
      <c r="C1295" s="193"/>
      <c r="D1295" s="194"/>
      <c r="E1295" s="194"/>
      <c r="H1295" s="194"/>
      <c r="I1295" s="194"/>
      <c r="J1295" s="194"/>
      <c r="K1295" s="194"/>
      <c r="L1295" s="194"/>
      <c r="M1295" s="194"/>
      <c r="N1295" s="194"/>
      <c r="O1295" s="194"/>
      <c r="P1295" s="194"/>
      <c r="Q1295" s="194"/>
      <c r="R1295" s="194"/>
      <c r="S1295" s="194"/>
      <c r="T1295" s="194"/>
      <c r="U1295" s="194"/>
      <c r="V1295" s="194"/>
      <c r="W1295" s="194"/>
      <c r="X1295" s="194"/>
      <c r="Y1295" s="194"/>
      <c r="Z1295" s="194"/>
      <c r="AA1295" s="194"/>
      <c r="AB1295" s="194"/>
      <c r="AC1295" s="194"/>
      <c r="AD1295" s="194"/>
      <c r="AE1295" s="194"/>
      <c r="AF1295" s="194"/>
      <c r="AG1295" s="194"/>
      <c r="AH1295" s="194"/>
      <c r="AI1295" s="194"/>
      <c r="AJ1295" s="194"/>
      <c r="AK1295" s="194"/>
      <c r="AL1295" s="194"/>
      <c r="AM1295" s="194"/>
      <c r="AN1295" s="194"/>
      <c r="AO1295" s="194"/>
      <c r="AP1295" s="194"/>
      <c r="AQ1295" s="194"/>
      <c r="AR1295" s="194"/>
      <c r="AS1295" s="46"/>
    </row>
    <row r="1296" spans="2:45" s="192" customFormat="1">
      <c r="B1296" s="193"/>
      <c r="C1296" s="193"/>
      <c r="D1296" s="194"/>
      <c r="E1296" s="194"/>
      <c r="H1296" s="194"/>
      <c r="I1296" s="194"/>
      <c r="J1296" s="194"/>
      <c r="K1296" s="194"/>
      <c r="L1296" s="194"/>
      <c r="M1296" s="194"/>
      <c r="N1296" s="194"/>
      <c r="O1296" s="194"/>
      <c r="P1296" s="194"/>
      <c r="Q1296" s="194"/>
      <c r="R1296" s="194"/>
      <c r="S1296" s="194"/>
      <c r="T1296" s="194"/>
      <c r="U1296" s="194"/>
      <c r="V1296" s="194"/>
      <c r="W1296" s="194"/>
      <c r="X1296" s="194"/>
      <c r="Y1296" s="194"/>
      <c r="Z1296" s="194"/>
      <c r="AA1296" s="194"/>
      <c r="AB1296" s="194"/>
      <c r="AC1296" s="194"/>
      <c r="AD1296" s="194"/>
      <c r="AE1296" s="194"/>
      <c r="AF1296" s="194"/>
      <c r="AG1296" s="194"/>
      <c r="AH1296" s="194"/>
      <c r="AI1296" s="194"/>
      <c r="AJ1296" s="194"/>
      <c r="AK1296" s="194"/>
      <c r="AL1296" s="194"/>
      <c r="AM1296" s="194"/>
      <c r="AN1296" s="194"/>
      <c r="AO1296" s="194"/>
      <c r="AP1296" s="194"/>
      <c r="AQ1296" s="194"/>
      <c r="AR1296" s="194"/>
      <c r="AS1296" s="46"/>
    </row>
    <row r="1297" spans="2:45" s="192" customFormat="1">
      <c r="B1297" s="193"/>
      <c r="C1297" s="193"/>
      <c r="D1297" s="194"/>
      <c r="E1297" s="194"/>
      <c r="H1297" s="194"/>
      <c r="I1297" s="194"/>
      <c r="J1297" s="194"/>
      <c r="K1297" s="194"/>
      <c r="L1297" s="194"/>
      <c r="M1297" s="194"/>
      <c r="N1297" s="194"/>
      <c r="O1297" s="194"/>
      <c r="P1297" s="194"/>
      <c r="Q1297" s="194"/>
      <c r="R1297" s="194"/>
      <c r="S1297" s="194"/>
      <c r="T1297" s="194"/>
      <c r="U1297" s="194"/>
      <c r="V1297" s="194"/>
      <c r="W1297" s="194"/>
      <c r="X1297" s="194"/>
      <c r="Y1297" s="194"/>
      <c r="Z1297" s="194"/>
      <c r="AA1297" s="194"/>
      <c r="AB1297" s="194"/>
      <c r="AC1297" s="194"/>
      <c r="AD1297" s="194"/>
      <c r="AE1297" s="194"/>
      <c r="AF1297" s="194"/>
      <c r="AG1297" s="194"/>
      <c r="AH1297" s="194"/>
      <c r="AI1297" s="194"/>
      <c r="AJ1297" s="194"/>
      <c r="AK1297" s="194"/>
      <c r="AL1297" s="194"/>
      <c r="AM1297" s="194"/>
      <c r="AN1297" s="194"/>
      <c r="AO1297" s="194"/>
      <c r="AP1297" s="194"/>
      <c r="AQ1297" s="194"/>
      <c r="AR1297" s="194"/>
      <c r="AS1297" s="46"/>
    </row>
    <row r="1298" spans="2:45" s="192" customFormat="1">
      <c r="B1298" s="193"/>
      <c r="C1298" s="193"/>
      <c r="D1298" s="194"/>
      <c r="E1298" s="194"/>
      <c r="H1298" s="194"/>
      <c r="I1298" s="194"/>
      <c r="J1298" s="194"/>
      <c r="K1298" s="194"/>
      <c r="L1298" s="194"/>
      <c r="M1298" s="194"/>
      <c r="N1298" s="194"/>
      <c r="O1298" s="194"/>
      <c r="P1298" s="194"/>
      <c r="Q1298" s="194"/>
      <c r="R1298" s="194"/>
      <c r="S1298" s="194"/>
      <c r="T1298" s="194"/>
      <c r="U1298" s="194"/>
      <c r="V1298" s="194"/>
      <c r="W1298" s="194"/>
      <c r="X1298" s="194"/>
      <c r="Y1298" s="194"/>
      <c r="Z1298" s="194"/>
      <c r="AA1298" s="194"/>
      <c r="AB1298" s="194"/>
      <c r="AC1298" s="194"/>
      <c r="AD1298" s="194"/>
      <c r="AE1298" s="194"/>
      <c r="AF1298" s="194"/>
      <c r="AG1298" s="194"/>
      <c r="AH1298" s="194"/>
      <c r="AI1298" s="194"/>
      <c r="AJ1298" s="194"/>
      <c r="AK1298" s="194"/>
      <c r="AL1298" s="194"/>
      <c r="AM1298" s="194"/>
      <c r="AN1298" s="194"/>
      <c r="AO1298" s="194"/>
      <c r="AP1298" s="194"/>
      <c r="AQ1298" s="194"/>
      <c r="AR1298" s="194"/>
      <c r="AS1298" s="46"/>
    </row>
    <row r="1299" spans="2:45" s="192" customFormat="1">
      <c r="B1299" s="193"/>
      <c r="C1299" s="193"/>
      <c r="D1299" s="194"/>
      <c r="E1299" s="194"/>
      <c r="H1299" s="194"/>
      <c r="I1299" s="194"/>
      <c r="J1299" s="194"/>
      <c r="K1299" s="194"/>
      <c r="L1299" s="194"/>
      <c r="M1299" s="194"/>
      <c r="N1299" s="194"/>
      <c r="O1299" s="194"/>
      <c r="P1299" s="194"/>
      <c r="Q1299" s="194"/>
      <c r="R1299" s="194"/>
      <c r="S1299" s="194"/>
      <c r="T1299" s="194"/>
      <c r="U1299" s="194"/>
      <c r="V1299" s="194"/>
      <c r="W1299" s="194"/>
      <c r="X1299" s="194"/>
      <c r="Y1299" s="194"/>
      <c r="Z1299" s="194"/>
      <c r="AA1299" s="194"/>
      <c r="AB1299" s="194"/>
      <c r="AC1299" s="194"/>
      <c r="AD1299" s="194"/>
      <c r="AE1299" s="194"/>
      <c r="AF1299" s="194"/>
      <c r="AG1299" s="194"/>
      <c r="AH1299" s="194"/>
      <c r="AI1299" s="194"/>
      <c r="AJ1299" s="194"/>
      <c r="AK1299" s="194"/>
      <c r="AL1299" s="194"/>
      <c r="AM1299" s="194"/>
      <c r="AN1299" s="194"/>
      <c r="AO1299" s="194"/>
      <c r="AP1299" s="194"/>
      <c r="AQ1299" s="194"/>
      <c r="AR1299" s="194"/>
      <c r="AS1299" s="46"/>
    </row>
    <row r="1300" spans="2:45" s="192" customFormat="1">
      <c r="B1300" s="193"/>
      <c r="C1300" s="193"/>
      <c r="D1300" s="194"/>
      <c r="E1300" s="194"/>
      <c r="H1300" s="194"/>
      <c r="I1300" s="194"/>
      <c r="J1300" s="194"/>
      <c r="K1300" s="194"/>
      <c r="L1300" s="194"/>
      <c r="M1300" s="194"/>
      <c r="N1300" s="194"/>
      <c r="O1300" s="194"/>
      <c r="P1300" s="194"/>
      <c r="Q1300" s="194"/>
      <c r="R1300" s="194"/>
      <c r="S1300" s="194"/>
      <c r="T1300" s="194"/>
      <c r="U1300" s="194"/>
      <c r="V1300" s="194"/>
      <c r="W1300" s="194"/>
      <c r="X1300" s="194"/>
      <c r="Y1300" s="194"/>
      <c r="Z1300" s="194"/>
      <c r="AA1300" s="194"/>
      <c r="AB1300" s="194"/>
      <c r="AC1300" s="194"/>
      <c r="AD1300" s="194"/>
      <c r="AE1300" s="194"/>
      <c r="AF1300" s="194"/>
      <c r="AG1300" s="194"/>
      <c r="AH1300" s="194"/>
      <c r="AI1300" s="194"/>
      <c r="AJ1300" s="194"/>
      <c r="AK1300" s="194"/>
      <c r="AL1300" s="194"/>
      <c r="AM1300" s="194"/>
      <c r="AN1300" s="194"/>
      <c r="AO1300" s="194"/>
      <c r="AP1300" s="194"/>
      <c r="AQ1300" s="194"/>
      <c r="AR1300" s="194"/>
      <c r="AS1300" s="46"/>
    </row>
    <row r="1301" spans="2:45" s="192" customFormat="1">
      <c r="B1301" s="193"/>
      <c r="C1301" s="193"/>
      <c r="D1301" s="194"/>
      <c r="E1301" s="194"/>
      <c r="H1301" s="194"/>
      <c r="I1301" s="194"/>
      <c r="J1301" s="194"/>
      <c r="K1301" s="194"/>
      <c r="L1301" s="194"/>
      <c r="M1301" s="194"/>
      <c r="N1301" s="194"/>
      <c r="O1301" s="194"/>
      <c r="P1301" s="194"/>
      <c r="Q1301" s="194"/>
      <c r="R1301" s="194"/>
      <c r="S1301" s="194"/>
      <c r="T1301" s="194"/>
      <c r="U1301" s="194"/>
      <c r="V1301" s="194"/>
      <c r="W1301" s="194"/>
      <c r="X1301" s="194"/>
      <c r="Y1301" s="194"/>
      <c r="Z1301" s="194"/>
      <c r="AA1301" s="194"/>
      <c r="AB1301" s="194"/>
      <c r="AC1301" s="194"/>
      <c r="AD1301" s="194"/>
      <c r="AE1301" s="194"/>
      <c r="AF1301" s="194"/>
      <c r="AG1301" s="194"/>
      <c r="AH1301" s="194"/>
      <c r="AI1301" s="194"/>
      <c r="AJ1301" s="194"/>
      <c r="AK1301" s="194"/>
      <c r="AL1301" s="194"/>
      <c r="AM1301" s="194"/>
      <c r="AN1301" s="194"/>
      <c r="AO1301" s="194"/>
      <c r="AP1301" s="194"/>
      <c r="AQ1301" s="194"/>
      <c r="AR1301" s="194"/>
      <c r="AS1301" s="46"/>
    </row>
    <row r="1302" spans="2:45" s="192" customFormat="1">
      <c r="B1302" s="193"/>
      <c r="C1302" s="193"/>
      <c r="D1302" s="194"/>
      <c r="E1302" s="194"/>
      <c r="H1302" s="194"/>
      <c r="I1302" s="194"/>
      <c r="J1302" s="194"/>
      <c r="K1302" s="194"/>
      <c r="L1302" s="194"/>
      <c r="M1302" s="194"/>
      <c r="N1302" s="194"/>
      <c r="O1302" s="194"/>
      <c r="P1302" s="194"/>
      <c r="Q1302" s="194"/>
      <c r="R1302" s="194"/>
      <c r="S1302" s="194"/>
      <c r="T1302" s="194"/>
      <c r="U1302" s="194"/>
      <c r="V1302" s="194"/>
      <c r="W1302" s="194"/>
      <c r="X1302" s="194"/>
      <c r="Y1302" s="194"/>
      <c r="Z1302" s="194"/>
      <c r="AA1302" s="194"/>
      <c r="AB1302" s="194"/>
      <c r="AC1302" s="194"/>
      <c r="AD1302" s="194"/>
      <c r="AE1302" s="194"/>
      <c r="AF1302" s="194"/>
      <c r="AG1302" s="194"/>
      <c r="AH1302" s="194"/>
      <c r="AI1302" s="194"/>
      <c r="AJ1302" s="194"/>
      <c r="AK1302" s="194"/>
      <c r="AL1302" s="194"/>
      <c r="AM1302" s="194"/>
      <c r="AN1302" s="194"/>
      <c r="AO1302" s="194"/>
      <c r="AP1302" s="194"/>
      <c r="AQ1302" s="194"/>
      <c r="AR1302" s="194"/>
      <c r="AS1302" s="46"/>
    </row>
    <row r="1303" spans="2:45" s="192" customFormat="1">
      <c r="B1303" s="193"/>
      <c r="C1303" s="193"/>
      <c r="D1303" s="194"/>
      <c r="E1303" s="194"/>
      <c r="H1303" s="194"/>
      <c r="I1303" s="194"/>
      <c r="J1303" s="194"/>
      <c r="K1303" s="194"/>
      <c r="L1303" s="194"/>
      <c r="M1303" s="194"/>
      <c r="N1303" s="194"/>
      <c r="O1303" s="194"/>
      <c r="P1303" s="194"/>
      <c r="Q1303" s="194"/>
      <c r="R1303" s="194"/>
      <c r="S1303" s="194"/>
      <c r="T1303" s="194"/>
      <c r="U1303" s="194"/>
      <c r="V1303" s="194"/>
      <c r="W1303" s="194"/>
      <c r="X1303" s="194"/>
      <c r="Y1303" s="194"/>
      <c r="Z1303" s="194"/>
      <c r="AA1303" s="194"/>
      <c r="AB1303" s="194"/>
      <c r="AC1303" s="194"/>
      <c r="AD1303" s="194"/>
      <c r="AE1303" s="194"/>
      <c r="AF1303" s="194"/>
      <c r="AG1303" s="194"/>
      <c r="AH1303" s="194"/>
      <c r="AI1303" s="194"/>
      <c r="AJ1303" s="194"/>
      <c r="AK1303" s="194"/>
      <c r="AL1303" s="194"/>
      <c r="AM1303" s="194"/>
      <c r="AN1303" s="194"/>
      <c r="AO1303" s="194"/>
      <c r="AP1303" s="194"/>
      <c r="AQ1303" s="194"/>
      <c r="AR1303" s="194"/>
      <c r="AS1303" s="46"/>
    </row>
    <row r="1304" spans="2:45" s="192" customFormat="1">
      <c r="B1304" s="193"/>
      <c r="C1304" s="193"/>
      <c r="D1304" s="194"/>
      <c r="E1304" s="194"/>
      <c r="H1304" s="194"/>
      <c r="I1304" s="194"/>
      <c r="J1304" s="194"/>
      <c r="K1304" s="194"/>
      <c r="L1304" s="194"/>
      <c r="M1304" s="194"/>
      <c r="N1304" s="194"/>
      <c r="O1304" s="194"/>
      <c r="P1304" s="194"/>
      <c r="Q1304" s="194"/>
      <c r="R1304" s="194"/>
      <c r="S1304" s="194"/>
      <c r="T1304" s="194"/>
      <c r="U1304" s="194"/>
      <c r="V1304" s="194"/>
      <c r="W1304" s="194"/>
      <c r="X1304" s="194"/>
      <c r="Y1304" s="194"/>
      <c r="Z1304" s="194"/>
      <c r="AA1304" s="194"/>
      <c r="AB1304" s="194"/>
      <c r="AC1304" s="194"/>
      <c r="AD1304" s="194"/>
      <c r="AE1304" s="194"/>
      <c r="AF1304" s="194"/>
      <c r="AG1304" s="194"/>
      <c r="AH1304" s="194"/>
      <c r="AI1304" s="194"/>
      <c r="AJ1304" s="194"/>
      <c r="AK1304" s="194"/>
      <c r="AL1304" s="194"/>
      <c r="AM1304" s="194"/>
      <c r="AN1304" s="194"/>
      <c r="AO1304" s="194"/>
      <c r="AP1304" s="194"/>
      <c r="AQ1304" s="194"/>
      <c r="AR1304" s="194"/>
      <c r="AS1304" s="46"/>
    </row>
    <row r="1305" spans="2:45" s="192" customFormat="1">
      <c r="B1305" s="193"/>
      <c r="C1305" s="193"/>
      <c r="D1305" s="194"/>
      <c r="E1305" s="194"/>
      <c r="H1305" s="194"/>
      <c r="I1305" s="194"/>
      <c r="J1305" s="194"/>
      <c r="K1305" s="194"/>
      <c r="L1305" s="194"/>
      <c r="M1305" s="194"/>
      <c r="N1305" s="194"/>
      <c r="O1305" s="194"/>
      <c r="P1305" s="194"/>
      <c r="Q1305" s="194"/>
      <c r="R1305" s="194"/>
      <c r="S1305" s="194"/>
      <c r="T1305" s="194"/>
      <c r="U1305" s="194"/>
      <c r="V1305" s="194"/>
      <c r="W1305" s="194"/>
      <c r="X1305" s="194"/>
      <c r="Y1305" s="194"/>
      <c r="Z1305" s="194"/>
      <c r="AA1305" s="194"/>
      <c r="AB1305" s="194"/>
      <c r="AC1305" s="194"/>
      <c r="AD1305" s="194"/>
      <c r="AE1305" s="194"/>
      <c r="AF1305" s="194"/>
      <c r="AG1305" s="194"/>
      <c r="AH1305" s="194"/>
      <c r="AI1305" s="194"/>
      <c r="AJ1305" s="194"/>
      <c r="AK1305" s="194"/>
      <c r="AL1305" s="194"/>
      <c r="AM1305" s="194"/>
      <c r="AN1305" s="194"/>
      <c r="AO1305" s="194"/>
      <c r="AP1305" s="194"/>
      <c r="AQ1305" s="194"/>
      <c r="AR1305" s="194"/>
      <c r="AS1305" s="46"/>
    </row>
    <row r="1306" spans="2:45" s="192" customFormat="1">
      <c r="B1306" s="193"/>
      <c r="C1306" s="193"/>
      <c r="D1306" s="194"/>
      <c r="E1306" s="194"/>
      <c r="H1306" s="194"/>
      <c r="I1306" s="194"/>
      <c r="J1306" s="194"/>
      <c r="K1306" s="194"/>
      <c r="L1306" s="194"/>
      <c r="M1306" s="194"/>
      <c r="N1306" s="194"/>
      <c r="O1306" s="194"/>
      <c r="P1306" s="194"/>
      <c r="Q1306" s="194"/>
      <c r="R1306" s="194"/>
      <c r="S1306" s="194"/>
      <c r="T1306" s="194"/>
      <c r="U1306" s="194"/>
      <c r="V1306" s="194"/>
      <c r="W1306" s="194"/>
      <c r="X1306" s="194"/>
      <c r="Y1306" s="194"/>
      <c r="Z1306" s="194"/>
      <c r="AA1306" s="194"/>
      <c r="AB1306" s="194"/>
      <c r="AC1306" s="194"/>
      <c r="AD1306" s="194"/>
      <c r="AE1306" s="194"/>
      <c r="AF1306" s="194"/>
      <c r="AG1306" s="194"/>
      <c r="AH1306" s="194"/>
      <c r="AI1306" s="194"/>
      <c r="AJ1306" s="194"/>
      <c r="AK1306" s="194"/>
      <c r="AL1306" s="194"/>
      <c r="AM1306" s="194"/>
      <c r="AN1306" s="194"/>
      <c r="AO1306" s="194"/>
      <c r="AP1306" s="194"/>
      <c r="AQ1306" s="194"/>
      <c r="AR1306" s="194"/>
      <c r="AS1306" s="46"/>
    </row>
    <row r="1307" spans="2:45" s="192" customFormat="1">
      <c r="B1307" s="193"/>
      <c r="C1307" s="193"/>
      <c r="D1307" s="194"/>
      <c r="E1307" s="194"/>
      <c r="H1307" s="194"/>
      <c r="I1307" s="194"/>
      <c r="J1307" s="194"/>
      <c r="K1307" s="194"/>
      <c r="L1307" s="194"/>
      <c r="M1307" s="194"/>
      <c r="N1307" s="194"/>
      <c r="O1307" s="194"/>
      <c r="P1307" s="194"/>
      <c r="Q1307" s="194"/>
      <c r="R1307" s="194"/>
      <c r="S1307" s="194"/>
      <c r="T1307" s="194"/>
      <c r="U1307" s="194"/>
      <c r="V1307" s="194"/>
      <c r="W1307" s="194"/>
      <c r="X1307" s="194"/>
      <c r="Y1307" s="194"/>
      <c r="Z1307" s="194"/>
      <c r="AA1307" s="194"/>
      <c r="AB1307" s="194"/>
      <c r="AC1307" s="194"/>
      <c r="AD1307" s="194"/>
      <c r="AE1307" s="194"/>
      <c r="AF1307" s="194"/>
      <c r="AG1307" s="194"/>
      <c r="AH1307" s="194"/>
      <c r="AI1307" s="194"/>
      <c r="AJ1307" s="194"/>
      <c r="AK1307" s="194"/>
      <c r="AL1307" s="194"/>
      <c r="AM1307" s="194"/>
      <c r="AN1307" s="194"/>
      <c r="AO1307" s="194"/>
      <c r="AP1307" s="194"/>
      <c r="AQ1307" s="194"/>
      <c r="AR1307" s="194"/>
      <c r="AS1307" s="46"/>
    </row>
    <row r="1308" spans="2:45" s="192" customFormat="1">
      <c r="B1308" s="193"/>
      <c r="C1308" s="193"/>
      <c r="D1308" s="194"/>
      <c r="E1308" s="194"/>
      <c r="H1308" s="194"/>
      <c r="I1308" s="194"/>
      <c r="J1308" s="194"/>
      <c r="K1308" s="194"/>
      <c r="L1308" s="194"/>
      <c r="M1308" s="194"/>
      <c r="N1308" s="194"/>
      <c r="O1308" s="194"/>
      <c r="P1308" s="194"/>
      <c r="Q1308" s="194"/>
      <c r="R1308" s="194"/>
      <c r="S1308" s="194"/>
      <c r="T1308" s="194"/>
      <c r="U1308" s="194"/>
      <c r="V1308" s="194"/>
      <c r="W1308" s="194"/>
      <c r="X1308" s="194"/>
      <c r="Y1308" s="194"/>
      <c r="Z1308" s="194"/>
      <c r="AA1308" s="194"/>
      <c r="AB1308" s="194"/>
      <c r="AC1308" s="194"/>
      <c r="AD1308" s="194"/>
      <c r="AE1308" s="194"/>
      <c r="AF1308" s="194"/>
      <c r="AG1308" s="194"/>
      <c r="AH1308" s="194"/>
      <c r="AI1308" s="194"/>
      <c r="AJ1308" s="194"/>
      <c r="AK1308" s="194"/>
      <c r="AL1308" s="194"/>
      <c r="AM1308" s="194"/>
      <c r="AN1308" s="194"/>
      <c r="AO1308" s="194"/>
      <c r="AP1308" s="194"/>
      <c r="AQ1308" s="194"/>
      <c r="AR1308" s="194"/>
      <c r="AS1308" s="46"/>
    </row>
    <row r="1309" spans="2:45" s="192" customFormat="1">
      <c r="B1309" s="193"/>
      <c r="C1309" s="193"/>
      <c r="D1309" s="194"/>
      <c r="E1309" s="194"/>
      <c r="H1309" s="194"/>
      <c r="I1309" s="194"/>
      <c r="J1309" s="194"/>
      <c r="K1309" s="194"/>
      <c r="L1309" s="194"/>
      <c r="M1309" s="194"/>
      <c r="N1309" s="194"/>
      <c r="O1309" s="194"/>
      <c r="P1309" s="194"/>
      <c r="Q1309" s="194"/>
      <c r="R1309" s="194"/>
      <c r="S1309" s="194"/>
      <c r="T1309" s="194"/>
      <c r="U1309" s="194"/>
      <c r="V1309" s="194"/>
      <c r="W1309" s="194"/>
      <c r="X1309" s="194"/>
      <c r="Y1309" s="194"/>
      <c r="Z1309" s="194"/>
      <c r="AA1309" s="194"/>
      <c r="AB1309" s="194"/>
      <c r="AC1309" s="194"/>
      <c r="AD1309" s="194"/>
      <c r="AE1309" s="194"/>
      <c r="AF1309" s="194"/>
      <c r="AG1309" s="194"/>
      <c r="AH1309" s="194"/>
      <c r="AI1309" s="194"/>
      <c r="AJ1309" s="194"/>
      <c r="AK1309" s="194"/>
      <c r="AL1309" s="194"/>
      <c r="AM1309" s="194"/>
      <c r="AN1309" s="194"/>
      <c r="AO1309" s="194"/>
      <c r="AP1309" s="194"/>
      <c r="AQ1309" s="194"/>
      <c r="AR1309" s="194"/>
      <c r="AS1309" s="46"/>
    </row>
    <row r="1310" spans="2:45" s="192" customFormat="1">
      <c r="B1310" s="193"/>
      <c r="C1310" s="193"/>
      <c r="D1310" s="194"/>
      <c r="E1310" s="194"/>
      <c r="H1310" s="194"/>
      <c r="I1310" s="194"/>
      <c r="J1310" s="194"/>
      <c r="K1310" s="194"/>
      <c r="L1310" s="194"/>
      <c r="M1310" s="194"/>
      <c r="N1310" s="194"/>
      <c r="O1310" s="194"/>
      <c r="P1310" s="194"/>
      <c r="Q1310" s="194"/>
      <c r="R1310" s="194"/>
      <c r="S1310" s="194"/>
      <c r="T1310" s="194"/>
      <c r="U1310" s="194"/>
      <c r="V1310" s="194"/>
      <c r="W1310" s="194"/>
      <c r="X1310" s="194"/>
      <c r="Y1310" s="194"/>
      <c r="Z1310" s="194"/>
      <c r="AA1310" s="194"/>
      <c r="AB1310" s="194"/>
      <c r="AC1310" s="194"/>
      <c r="AD1310" s="194"/>
      <c r="AE1310" s="194"/>
      <c r="AF1310" s="194"/>
      <c r="AG1310" s="194"/>
      <c r="AH1310" s="194"/>
      <c r="AI1310" s="194"/>
      <c r="AJ1310" s="194"/>
      <c r="AK1310" s="194"/>
      <c r="AL1310" s="194"/>
      <c r="AM1310" s="194"/>
      <c r="AN1310" s="194"/>
      <c r="AO1310" s="194"/>
      <c r="AP1310" s="194"/>
      <c r="AQ1310" s="194"/>
      <c r="AR1310" s="194"/>
      <c r="AS1310" s="46"/>
    </row>
    <row r="1311" spans="2:45" s="192" customFormat="1">
      <c r="B1311" s="193"/>
      <c r="C1311" s="193"/>
      <c r="D1311" s="194"/>
      <c r="E1311" s="194"/>
      <c r="H1311" s="194"/>
      <c r="I1311" s="194"/>
      <c r="J1311" s="194"/>
      <c r="K1311" s="194"/>
      <c r="L1311" s="194"/>
      <c r="M1311" s="194"/>
      <c r="N1311" s="194"/>
      <c r="O1311" s="194"/>
      <c r="P1311" s="194"/>
      <c r="Q1311" s="194"/>
      <c r="R1311" s="194"/>
      <c r="S1311" s="194"/>
      <c r="T1311" s="194"/>
      <c r="U1311" s="194"/>
      <c r="V1311" s="194"/>
      <c r="W1311" s="194"/>
      <c r="X1311" s="194"/>
      <c r="Y1311" s="194"/>
      <c r="Z1311" s="194"/>
      <c r="AA1311" s="194"/>
      <c r="AB1311" s="194"/>
      <c r="AC1311" s="194"/>
      <c r="AD1311" s="194"/>
      <c r="AE1311" s="194"/>
      <c r="AF1311" s="194"/>
      <c r="AG1311" s="194"/>
      <c r="AH1311" s="194"/>
      <c r="AI1311" s="194"/>
      <c r="AJ1311" s="194"/>
      <c r="AK1311" s="194"/>
      <c r="AL1311" s="194"/>
      <c r="AM1311" s="194"/>
      <c r="AN1311" s="194"/>
      <c r="AO1311" s="194"/>
      <c r="AP1311" s="194"/>
      <c r="AQ1311" s="194"/>
      <c r="AR1311" s="194"/>
      <c r="AS1311" s="46"/>
    </row>
    <row r="1312" spans="2:45" s="192" customFormat="1">
      <c r="B1312" s="193"/>
      <c r="C1312" s="193"/>
      <c r="D1312" s="194"/>
      <c r="E1312" s="194"/>
      <c r="H1312" s="194"/>
      <c r="I1312" s="194"/>
      <c r="J1312" s="194"/>
      <c r="K1312" s="194"/>
      <c r="L1312" s="194"/>
      <c r="M1312" s="194"/>
      <c r="N1312" s="194"/>
      <c r="O1312" s="194"/>
      <c r="P1312" s="194"/>
      <c r="Q1312" s="194"/>
      <c r="R1312" s="194"/>
      <c r="S1312" s="194"/>
      <c r="T1312" s="194"/>
      <c r="U1312" s="194"/>
      <c r="V1312" s="194"/>
      <c r="W1312" s="194"/>
      <c r="X1312" s="194"/>
      <c r="Y1312" s="194"/>
      <c r="Z1312" s="194"/>
      <c r="AA1312" s="194"/>
      <c r="AB1312" s="194"/>
      <c r="AC1312" s="194"/>
      <c r="AD1312" s="194"/>
      <c r="AE1312" s="194"/>
      <c r="AF1312" s="194"/>
      <c r="AG1312" s="194"/>
      <c r="AH1312" s="194"/>
      <c r="AI1312" s="194"/>
      <c r="AJ1312" s="194"/>
      <c r="AK1312" s="194"/>
      <c r="AL1312" s="194"/>
      <c r="AM1312" s="194"/>
      <c r="AN1312" s="194"/>
      <c r="AO1312" s="194"/>
      <c r="AP1312" s="194"/>
      <c r="AQ1312" s="194"/>
      <c r="AR1312" s="194"/>
      <c r="AS1312" s="46"/>
    </row>
    <row r="1313" spans="2:45" s="192" customFormat="1">
      <c r="B1313" s="193"/>
      <c r="C1313" s="193"/>
      <c r="D1313" s="194"/>
      <c r="E1313" s="194"/>
      <c r="H1313" s="194"/>
      <c r="I1313" s="194"/>
      <c r="J1313" s="194"/>
      <c r="K1313" s="194"/>
      <c r="L1313" s="194"/>
      <c r="M1313" s="194"/>
      <c r="N1313" s="194"/>
      <c r="O1313" s="194"/>
      <c r="P1313" s="194"/>
      <c r="Q1313" s="194"/>
      <c r="R1313" s="194"/>
      <c r="S1313" s="194"/>
      <c r="T1313" s="194"/>
      <c r="U1313" s="194"/>
      <c r="V1313" s="194"/>
      <c r="W1313" s="194"/>
      <c r="X1313" s="194"/>
      <c r="Y1313" s="194"/>
      <c r="Z1313" s="194"/>
      <c r="AA1313" s="194"/>
      <c r="AB1313" s="194"/>
      <c r="AC1313" s="194"/>
      <c r="AD1313" s="194"/>
      <c r="AE1313" s="194"/>
      <c r="AF1313" s="194"/>
      <c r="AG1313" s="194"/>
      <c r="AH1313" s="194"/>
      <c r="AI1313" s="194"/>
      <c r="AJ1313" s="194"/>
      <c r="AK1313" s="194"/>
      <c r="AL1313" s="194"/>
      <c r="AM1313" s="194"/>
      <c r="AN1313" s="194"/>
      <c r="AO1313" s="194"/>
      <c r="AP1313" s="194"/>
      <c r="AQ1313" s="194"/>
      <c r="AR1313" s="194"/>
      <c r="AS1313" s="46"/>
    </row>
    <row r="1314" spans="2:45" s="192" customFormat="1">
      <c r="B1314" s="193"/>
      <c r="C1314" s="193"/>
      <c r="D1314" s="194"/>
      <c r="E1314" s="194"/>
      <c r="H1314" s="194"/>
      <c r="I1314" s="194"/>
      <c r="J1314" s="194"/>
      <c r="K1314" s="194"/>
      <c r="L1314" s="194"/>
      <c r="M1314" s="194"/>
      <c r="N1314" s="194"/>
      <c r="O1314" s="194"/>
      <c r="P1314" s="194"/>
      <c r="Q1314" s="194"/>
      <c r="R1314" s="194"/>
      <c r="S1314" s="194"/>
      <c r="T1314" s="194"/>
      <c r="U1314" s="194"/>
      <c r="V1314" s="194"/>
      <c r="W1314" s="194"/>
      <c r="X1314" s="194"/>
      <c r="Y1314" s="194"/>
      <c r="Z1314" s="194"/>
      <c r="AA1314" s="194"/>
      <c r="AB1314" s="194"/>
      <c r="AC1314" s="194"/>
      <c r="AD1314" s="194"/>
      <c r="AE1314" s="194"/>
      <c r="AF1314" s="194"/>
      <c r="AG1314" s="194"/>
      <c r="AH1314" s="194"/>
      <c r="AI1314" s="194"/>
      <c r="AJ1314" s="194"/>
      <c r="AK1314" s="194"/>
      <c r="AL1314" s="194"/>
      <c r="AM1314" s="194"/>
      <c r="AN1314" s="194"/>
      <c r="AO1314" s="194"/>
      <c r="AP1314" s="194"/>
      <c r="AQ1314" s="194"/>
      <c r="AR1314" s="194"/>
      <c r="AS1314" s="46"/>
    </row>
    <row r="1315" spans="2:45" s="192" customFormat="1">
      <c r="B1315" s="193"/>
      <c r="C1315" s="193"/>
      <c r="D1315" s="194"/>
      <c r="E1315" s="194"/>
      <c r="H1315" s="194"/>
      <c r="I1315" s="194"/>
      <c r="J1315" s="194"/>
      <c r="K1315" s="194"/>
      <c r="L1315" s="194"/>
      <c r="M1315" s="194"/>
      <c r="N1315" s="194"/>
      <c r="O1315" s="194"/>
      <c r="P1315" s="194"/>
      <c r="Q1315" s="194"/>
      <c r="R1315" s="194"/>
      <c r="S1315" s="194"/>
      <c r="T1315" s="194"/>
      <c r="U1315" s="194"/>
      <c r="V1315" s="194"/>
      <c r="W1315" s="194"/>
      <c r="X1315" s="194"/>
      <c r="Y1315" s="194"/>
      <c r="Z1315" s="194"/>
      <c r="AA1315" s="194"/>
      <c r="AB1315" s="194"/>
      <c r="AC1315" s="194"/>
      <c r="AD1315" s="194"/>
      <c r="AE1315" s="194"/>
      <c r="AF1315" s="194"/>
      <c r="AG1315" s="194"/>
      <c r="AH1315" s="194"/>
      <c r="AI1315" s="194"/>
      <c r="AJ1315" s="194"/>
      <c r="AK1315" s="194"/>
      <c r="AL1315" s="194"/>
      <c r="AM1315" s="194"/>
      <c r="AN1315" s="194"/>
      <c r="AO1315" s="194"/>
      <c r="AP1315" s="194"/>
      <c r="AQ1315" s="194"/>
      <c r="AR1315" s="194"/>
      <c r="AS1315" s="46"/>
    </row>
    <row r="1316" spans="2:45" s="192" customFormat="1">
      <c r="B1316" s="193"/>
      <c r="C1316" s="193"/>
      <c r="D1316" s="194"/>
      <c r="E1316" s="194"/>
      <c r="H1316" s="194"/>
      <c r="I1316" s="194"/>
      <c r="J1316" s="194"/>
      <c r="K1316" s="194"/>
      <c r="L1316" s="194"/>
      <c r="M1316" s="194"/>
      <c r="N1316" s="194"/>
      <c r="O1316" s="194"/>
      <c r="P1316" s="194"/>
      <c r="Q1316" s="194"/>
      <c r="R1316" s="194"/>
      <c r="S1316" s="194"/>
      <c r="T1316" s="194"/>
      <c r="U1316" s="194"/>
      <c r="V1316" s="194"/>
      <c r="W1316" s="194"/>
      <c r="X1316" s="194"/>
      <c r="Y1316" s="194"/>
      <c r="Z1316" s="194"/>
      <c r="AA1316" s="194"/>
      <c r="AB1316" s="194"/>
      <c r="AC1316" s="194"/>
      <c r="AD1316" s="194"/>
      <c r="AE1316" s="194"/>
      <c r="AF1316" s="194"/>
      <c r="AG1316" s="194"/>
      <c r="AH1316" s="194"/>
      <c r="AI1316" s="194"/>
      <c r="AJ1316" s="194"/>
      <c r="AK1316" s="194"/>
      <c r="AL1316" s="194"/>
      <c r="AM1316" s="194"/>
      <c r="AN1316" s="194"/>
      <c r="AO1316" s="194"/>
      <c r="AP1316" s="194"/>
      <c r="AQ1316" s="194"/>
      <c r="AR1316" s="194"/>
      <c r="AS1316" s="46"/>
    </row>
    <row r="1317" spans="2:45" s="192" customFormat="1">
      <c r="B1317" s="193"/>
      <c r="C1317" s="193"/>
      <c r="D1317" s="194"/>
      <c r="E1317" s="194"/>
      <c r="H1317" s="194"/>
      <c r="I1317" s="194"/>
      <c r="J1317" s="194"/>
      <c r="K1317" s="194"/>
      <c r="L1317" s="194"/>
      <c r="M1317" s="194"/>
      <c r="N1317" s="194"/>
      <c r="O1317" s="194"/>
      <c r="P1317" s="194"/>
      <c r="Q1317" s="194"/>
      <c r="R1317" s="194"/>
      <c r="S1317" s="194"/>
      <c r="T1317" s="194"/>
      <c r="U1317" s="194"/>
      <c r="V1317" s="194"/>
      <c r="W1317" s="194"/>
      <c r="X1317" s="194"/>
      <c r="Y1317" s="194"/>
      <c r="Z1317" s="194"/>
      <c r="AA1317" s="194"/>
      <c r="AB1317" s="194"/>
      <c r="AC1317" s="194"/>
      <c r="AD1317" s="194"/>
      <c r="AE1317" s="194"/>
      <c r="AF1317" s="194"/>
      <c r="AG1317" s="194"/>
      <c r="AH1317" s="194"/>
      <c r="AI1317" s="194"/>
      <c r="AJ1317" s="194"/>
      <c r="AK1317" s="194"/>
      <c r="AL1317" s="194"/>
      <c r="AM1317" s="194"/>
      <c r="AN1317" s="194"/>
      <c r="AO1317" s="194"/>
      <c r="AP1317" s="194"/>
      <c r="AQ1317" s="194"/>
      <c r="AR1317" s="194"/>
      <c r="AS1317" s="46"/>
    </row>
    <row r="1318" spans="2:45" s="192" customFormat="1">
      <c r="B1318" s="193"/>
      <c r="C1318" s="193"/>
      <c r="D1318" s="194"/>
      <c r="E1318" s="194"/>
      <c r="H1318" s="194"/>
      <c r="I1318" s="194"/>
      <c r="J1318" s="194"/>
      <c r="K1318" s="194"/>
      <c r="L1318" s="194"/>
      <c r="M1318" s="194"/>
      <c r="N1318" s="194"/>
      <c r="O1318" s="194"/>
      <c r="P1318" s="194"/>
      <c r="Q1318" s="194"/>
      <c r="R1318" s="194"/>
      <c r="S1318" s="194"/>
      <c r="T1318" s="194"/>
      <c r="U1318" s="194"/>
      <c r="V1318" s="194"/>
      <c r="W1318" s="194"/>
      <c r="X1318" s="194"/>
      <c r="Y1318" s="194"/>
      <c r="Z1318" s="194"/>
      <c r="AA1318" s="194"/>
      <c r="AB1318" s="194"/>
      <c r="AC1318" s="194"/>
      <c r="AD1318" s="194"/>
      <c r="AE1318" s="194"/>
      <c r="AF1318" s="194"/>
      <c r="AG1318" s="194"/>
      <c r="AH1318" s="194"/>
      <c r="AI1318" s="194"/>
      <c r="AJ1318" s="194"/>
      <c r="AK1318" s="194"/>
      <c r="AL1318" s="194"/>
      <c r="AM1318" s="194"/>
      <c r="AN1318" s="194"/>
      <c r="AO1318" s="194"/>
      <c r="AP1318" s="194"/>
      <c r="AQ1318" s="194"/>
      <c r="AR1318" s="194"/>
      <c r="AS1318" s="46"/>
    </row>
    <row r="1319" spans="2:45" s="192" customFormat="1">
      <c r="B1319" s="193"/>
      <c r="C1319" s="193"/>
      <c r="D1319" s="194"/>
      <c r="E1319" s="194"/>
      <c r="H1319" s="194"/>
      <c r="I1319" s="194"/>
      <c r="J1319" s="194"/>
      <c r="K1319" s="194"/>
      <c r="L1319" s="194"/>
      <c r="M1319" s="194"/>
      <c r="N1319" s="194"/>
      <c r="O1319" s="194"/>
      <c r="P1319" s="194"/>
      <c r="Q1319" s="194"/>
      <c r="R1319" s="194"/>
      <c r="S1319" s="194"/>
      <c r="T1319" s="194"/>
      <c r="U1319" s="194"/>
      <c r="V1319" s="194"/>
      <c r="W1319" s="194"/>
      <c r="X1319" s="194"/>
      <c r="Y1319" s="194"/>
      <c r="Z1319" s="194"/>
      <c r="AA1319" s="194"/>
      <c r="AB1319" s="194"/>
      <c r="AC1319" s="194"/>
      <c r="AD1319" s="194"/>
      <c r="AE1319" s="194"/>
      <c r="AF1319" s="194"/>
      <c r="AG1319" s="194"/>
      <c r="AH1319" s="194"/>
      <c r="AI1319" s="194"/>
      <c r="AJ1319" s="194"/>
      <c r="AK1319" s="194"/>
      <c r="AL1319" s="194"/>
      <c r="AM1319" s="194"/>
      <c r="AN1319" s="194"/>
      <c r="AO1319" s="194"/>
      <c r="AP1319" s="194"/>
      <c r="AQ1319" s="194"/>
      <c r="AR1319" s="194"/>
      <c r="AS1319" s="46"/>
    </row>
    <row r="1320" spans="2:45" s="192" customFormat="1">
      <c r="B1320" s="193"/>
      <c r="C1320" s="193"/>
      <c r="D1320" s="194"/>
      <c r="E1320" s="194"/>
      <c r="H1320" s="194"/>
      <c r="I1320" s="194"/>
      <c r="J1320" s="194"/>
      <c r="K1320" s="194"/>
      <c r="L1320" s="194"/>
      <c r="M1320" s="194"/>
      <c r="N1320" s="194"/>
      <c r="O1320" s="194"/>
      <c r="P1320" s="194"/>
      <c r="Q1320" s="194"/>
      <c r="R1320" s="194"/>
      <c r="S1320" s="194"/>
      <c r="T1320" s="194"/>
      <c r="U1320" s="194"/>
      <c r="V1320" s="194"/>
      <c r="W1320" s="194"/>
      <c r="X1320" s="194"/>
      <c r="Y1320" s="194"/>
      <c r="Z1320" s="194"/>
      <c r="AA1320" s="194"/>
      <c r="AB1320" s="194"/>
      <c r="AC1320" s="194"/>
      <c r="AD1320" s="194"/>
      <c r="AE1320" s="194"/>
      <c r="AF1320" s="194"/>
      <c r="AG1320" s="194"/>
      <c r="AH1320" s="194"/>
      <c r="AI1320" s="194"/>
      <c r="AJ1320" s="194"/>
      <c r="AK1320" s="194"/>
      <c r="AL1320" s="194"/>
      <c r="AM1320" s="194"/>
      <c r="AN1320" s="194"/>
      <c r="AO1320" s="194"/>
      <c r="AP1320" s="194"/>
      <c r="AQ1320" s="194"/>
      <c r="AR1320" s="194"/>
      <c r="AS1320" s="46"/>
    </row>
    <row r="1321" spans="2:45" s="192" customFormat="1">
      <c r="B1321" s="193"/>
      <c r="C1321" s="193"/>
      <c r="D1321" s="194"/>
      <c r="E1321" s="194"/>
      <c r="H1321" s="194"/>
      <c r="I1321" s="194"/>
      <c r="J1321" s="194"/>
      <c r="K1321" s="194"/>
      <c r="L1321" s="194"/>
      <c r="M1321" s="194"/>
      <c r="N1321" s="194"/>
      <c r="O1321" s="194"/>
      <c r="P1321" s="194"/>
      <c r="Q1321" s="194"/>
      <c r="R1321" s="194"/>
      <c r="S1321" s="194"/>
      <c r="T1321" s="194"/>
      <c r="U1321" s="194"/>
      <c r="V1321" s="194"/>
      <c r="W1321" s="194"/>
      <c r="X1321" s="194"/>
      <c r="Y1321" s="194"/>
      <c r="Z1321" s="194"/>
      <c r="AA1321" s="194"/>
      <c r="AB1321" s="194"/>
      <c r="AC1321" s="194"/>
      <c r="AD1321" s="194"/>
      <c r="AE1321" s="194"/>
      <c r="AF1321" s="194"/>
      <c r="AG1321" s="194"/>
      <c r="AH1321" s="194"/>
      <c r="AI1321" s="194"/>
      <c r="AJ1321" s="194"/>
      <c r="AK1321" s="194"/>
      <c r="AL1321" s="194"/>
      <c r="AM1321" s="194"/>
      <c r="AN1321" s="194"/>
      <c r="AO1321" s="194"/>
      <c r="AP1321" s="194"/>
      <c r="AQ1321" s="194"/>
      <c r="AR1321" s="194"/>
      <c r="AS1321" s="46"/>
    </row>
    <row r="1322" spans="2:45" s="192" customFormat="1">
      <c r="B1322" s="193"/>
      <c r="C1322" s="193"/>
      <c r="D1322" s="194"/>
      <c r="E1322" s="194"/>
      <c r="H1322" s="194"/>
      <c r="I1322" s="194"/>
      <c r="J1322" s="194"/>
      <c r="K1322" s="194"/>
      <c r="L1322" s="194"/>
      <c r="M1322" s="194"/>
      <c r="N1322" s="194"/>
      <c r="O1322" s="194"/>
      <c r="P1322" s="194"/>
      <c r="Q1322" s="194"/>
      <c r="R1322" s="194"/>
      <c r="S1322" s="194"/>
      <c r="T1322" s="194"/>
      <c r="U1322" s="194"/>
      <c r="V1322" s="194"/>
      <c r="W1322" s="194"/>
      <c r="X1322" s="194"/>
      <c r="Y1322" s="194"/>
      <c r="Z1322" s="194"/>
      <c r="AA1322" s="194"/>
      <c r="AB1322" s="194"/>
      <c r="AC1322" s="194"/>
      <c r="AD1322" s="194"/>
      <c r="AE1322" s="194"/>
      <c r="AF1322" s="194"/>
      <c r="AG1322" s="194"/>
      <c r="AH1322" s="194"/>
      <c r="AI1322" s="194"/>
      <c r="AJ1322" s="194"/>
      <c r="AK1322" s="194"/>
      <c r="AL1322" s="194"/>
      <c r="AM1322" s="194"/>
      <c r="AN1322" s="194"/>
      <c r="AO1322" s="194"/>
      <c r="AP1322" s="194"/>
      <c r="AQ1322" s="194"/>
      <c r="AR1322" s="194"/>
      <c r="AS1322" s="46"/>
    </row>
    <row r="1323" spans="2:45" s="192" customFormat="1">
      <c r="B1323" s="193"/>
      <c r="C1323" s="193"/>
      <c r="D1323" s="194"/>
      <c r="E1323" s="194"/>
      <c r="H1323" s="194"/>
      <c r="I1323" s="194"/>
      <c r="J1323" s="194"/>
      <c r="K1323" s="194"/>
      <c r="L1323" s="194"/>
      <c r="M1323" s="194"/>
      <c r="N1323" s="194"/>
      <c r="O1323" s="194"/>
      <c r="P1323" s="194"/>
      <c r="Q1323" s="194"/>
      <c r="R1323" s="194"/>
      <c r="S1323" s="194"/>
      <c r="T1323" s="194"/>
      <c r="U1323" s="194"/>
      <c r="V1323" s="194"/>
      <c r="W1323" s="194"/>
      <c r="X1323" s="194"/>
      <c r="Y1323" s="194"/>
      <c r="Z1323" s="194"/>
      <c r="AA1323" s="194"/>
      <c r="AB1323" s="194"/>
      <c r="AC1323" s="194"/>
      <c r="AD1323" s="194"/>
      <c r="AE1323" s="194"/>
      <c r="AF1323" s="194"/>
      <c r="AG1323" s="194"/>
      <c r="AH1323" s="194"/>
      <c r="AI1323" s="194"/>
      <c r="AJ1323" s="194"/>
      <c r="AK1323" s="194"/>
      <c r="AL1323" s="194"/>
      <c r="AM1323" s="194"/>
      <c r="AN1323" s="194"/>
      <c r="AO1323" s="194"/>
      <c r="AP1323" s="194"/>
      <c r="AQ1323" s="194"/>
      <c r="AR1323" s="194"/>
      <c r="AS1323" s="46"/>
    </row>
    <row r="1324" spans="2:45" s="192" customFormat="1">
      <c r="B1324" s="193"/>
      <c r="C1324" s="193"/>
      <c r="D1324" s="194"/>
      <c r="E1324" s="194"/>
      <c r="H1324" s="194"/>
      <c r="I1324" s="194"/>
      <c r="J1324" s="194"/>
      <c r="K1324" s="194"/>
      <c r="L1324" s="194"/>
      <c r="M1324" s="194"/>
      <c r="N1324" s="194"/>
      <c r="O1324" s="194"/>
      <c r="P1324" s="194"/>
      <c r="Q1324" s="194"/>
      <c r="R1324" s="194"/>
      <c r="S1324" s="194"/>
      <c r="T1324" s="194"/>
      <c r="U1324" s="194"/>
      <c r="V1324" s="194"/>
      <c r="W1324" s="194"/>
      <c r="X1324" s="194"/>
      <c r="Y1324" s="194"/>
      <c r="Z1324" s="194"/>
      <c r="AA1324" s="194"/>
      <c r="AB1324" s="194"/>
      <c r="AC1324" s="194"/>
      <c r="AD1324" s="194"/>
      <c r="AE1324" s="194"/>
      <c r="AF1324" s="194"/>
      <c r="AG1324" s="194"/>
      <c r="AH1324" s="194"/>
      <c r="AI1324" s="194"/>
      <c r="AJ1324" s="194"/>
      <c r="AK1324" s="194"/>
      <c r="AL1324" s="194"/>
      <c r="AM1324" s="194"/>
      <c r="AN1324" s="194"/>
      <c r="AO1324" s="194"/>
      <c r="AP1324" s="194"/>
      <c r="AQ1324" s="194"/>
      <c r="AR1324" s="194"/>
      <c r="AS1324" s="46"/>
    </row>
    <row r="1325" spans="2:45" s="192" customFormat="1">
      <c r="B1325" s="193"/>
      <c r="C1325" s="193"/>
      <c r="D1325" s="194"/>
      <c r="E1325" s="194"/>
      <c r="H1325" s="194"/>
      <c r="I1325" s="194"/>
      <c r="J1325" s="194"/>
      <c r="K1325" s="194"/>
      <c r="L1325" s="194"/>
      <c r="M1325" s="194"/>
      <c r="N1325" s="194"/>
      <c r="O1325" s="194"/>
      <c r="P1325" s="194"/>
      <c r="Q1325" s="194"/>
      <c r="R1325" s="194"/>
      <c r="S1325" s="194"/>
      <c r="T1325" s="194"/>
      <c r="U1325" s="194"/>
      <c r="V1325" s="194"/>
      <c r="W1325" s="194"/>
      <c r="X1325" s="194"/>
      <c r="Y1325" s="194"/>
      <c r="Z1325" s="194"/>
      <c r="AA1325" s="194"/>
      <c r="AB1325" s="194"/>
      <c r="AC1325" s="194"/>
      <c r="AD1325" s="194"/>
      <c r="AE1325" s="194"/>
      <c r="AF1325" s="194"/>
      <c r="AG1325" s="194"/>
      <c r="AH1325" s="194"/>
      <c r="AI1325" s="194"/>
      <c r="AJ1325" s="194"/>
      <c r="AK1325" s="194"/>
      <c r="AL1325" s="194"/>
      <c r="AM1325" s="194"/>
      <c r="AN1325" s="194"/>
      <c r="AO1325" s="194"/>
      <c r="AP1325" s="194"/>
      <c r="AQ1325" s="194"/>
      <c r="AR1325" s="194"/>
      <c r="AS1325" s="46"/>
    </row>
    <row r="1326" spans="2:45" s="192" customFormat="1">
      <c r="B1326" s="193"/>
      <c r="C1326" s="193"/>
      <c r="D1326" s="194"/>
      <c r="E1326" s="194"/>
      <c r="H1326" s="194"/>
      <c r="I1326" s="194"/>
      <c r="J1326" s="194"/>
      <c r="K1326" s="194"/>
      <c r="L1326" s="194"/>
      <c r="M1326" s="194"/>
      <c r="N1326" s="194"/>
      <c r="O1326" s="194"/>
      <c r="P1326" s="194"/>
      <c r="Q1326" s="194"/>
      <c r="R1326" s="194"/>
      <c r="S1326" s="194"/>
      <c r="T1326" s="194"/>
      <c r="U1326" s="194"/>
      <c r="V1326" s="194"/>
      <c r="W1326" s="194"/>
      <c r="X1326" s="194"/>
      <c r="Y1326" s="194"/>
      <c r="Z1326" s="194"/>
      <c r="AA1326" s="194"/>
      <c r="AB1326" s="194"/>
      <c r="AC1326" s="194"/>
      <c r="AD1326" s="194"/>
      <c r="AE1326" s="194"/>
      <c r="AF1326" s="194"/>
      <c r="AG1326" s="194"/>
      <c r="AH1326" s="194"/>
      <c r="AI1326" s="194"/>
      <c r="AJ1326" s="194"/>
      <c r="AK1326" s="194"/>
      <c r="AL1326" s="194"/>
      <c r="AM1326" s="194"/>
      <c r="AN1326" s="194"/>
      <c r="AO1326" s="194"/>
      <c r="AP1326" s="194"/>
      <c r="AQ1326" s="194"/>
      <c r="AR1326" s="194"/>
      <c r="AS1326" s="46"/>
    </row>
    <row r="1327" spans="2:45" s="192" customFormat="1">
      <c r="B1327" s="193"/>
      <c r="C1327" s="193"/>
      <c r="D1327" s="194"/>
      <c r="E1327" s="194"/>
      <c r="H1327" s="194"/>
      <c r="I1327" s="194"/>
      <c r="J1327" s="194"/>
      <c r="K1327" s="194"/>
      <c r="L1327" s="194"/>
      <c r="M1327" s="194"/>
      <c r="N1327" s="194"/>
      <c r="O1327" s="194"/>
      <c r="P1327" s="194"/>
      <c r="Q1327" s="194"/>
      <c r="R1327" s="194"/>
      <c r="S1327" s="194"/>
      <c r="T1327" s="194"/>
      <c r="U1327" s="194"/>
      <c r="V1327" s="194"/>
      <c r="W1327" s="194"/>
      <c r="X1327" s="194"/>
      <c r="Y1327" s="194"/>
      <c r="Z1327" s="194"/>
      <c r="AA1327" s="194"/>
      <c r="AB1327" s="194"/>
      <c r="AC1327" s="194"/>
      <c r="AD1327" s="194"/>
      <c r="AE1327" s="194"/>
      <c r="AF1327" s="194"/>
      <c r="AG1327" s="194"/>
      <c r="AH1327" s="194"/>
      <c r="AI1327" s="194"/>
      <c r="AJ1327" s="194"/>
      <c r="AK1327" s="194"/>
      <c r="AL1327" s="194"/>
      <c r="AM1327" s="194"/>
      <c r="AN1327" s="194"/>
      <c r="AO1327" s="194"/>
      <c r="AP1327" s="194"/>
      <c r="AQ1327" s="194"/>
      <c r="AR1327" s="194"/>
      <c r="AS1327" s="46"/>
    </row>
    <row r="1328" spans="2:45" s="192" customFormat="1">
      <c r="B1328" s="193"/>
      <c r="C1328" s="193"/>
      <c r="D1328" s="194"/>
      <c r="E1328" s="194"/>
      <c r="H1328" s="194"/>
      <c r="I1328" s="194"/>
      <c r="J1328" s="194"/>
      <c r="K1328" s="194"/>
      <c r="L1328" s="194"/>
      <c r="M1328" s="194"/>
      <c r="N1328" s="194"/>
      <c r="O1328" s="194"/>
      <c r="P1328" s="194"/>
      <c r="Q1328" s="194"/>
      <c r="R1328" s="194"/>
      <c r="S1328" s="194"/>
      <c r="T1328" s="194"/>
      <c r="U1328" s="194"/>
      <c r="V1328" s="194"/>
      <c r="W1328" s="194"/>
      <c r="X1328" s="194"/>
      <c r="Y1328" s="194"/>
      <c r="Z1328" s="194"/>
      <c r="AA1328" s="194"/>
      <c r="AB1328" s="194"/>
      <c r="AC1328" s="194"/>
      <c r="AD1328" s="194"/>
      <c r="AE1328" s="194"/>
      <c r="AF1328" s="194"/>
      <c r="AG1328" s="194"/>
      <c r="AH1328" s="194"/>
      <c r="AI1328" s="194"/>
      <c r="AJ1328" s="194"/>
      <c r="AK1328" s="194"/>
      <c r="AL1328" s="194"/>
      <c r="AM1328" s="194"/>
      <c r="AN1328" s="194"/>
      <c r="AO1328" s="194"/>
      <c r="AP1328" s="194"/>
      <c r="AQ1328" s="194"/>
      <c r="AR1328" s="194"/>
      <c r="AS1328" s="46"/>
    </row>
    <row r="1329" spans="2:45" s="192" customFormat="1">
      <c r="B1329" s="193"/>
      <c r="C1329" s="193"/>
      <c r="D1329" s="194"/>
      <c r="E1329" s="194"/>
      <c r="H1329" s="194"/>
      <c r="I1329" s="194"/>
      <c r="J1329" s="194"/>
      <c r="K1329" s="194"/>
      <c r="L1329" s="194"/>
      <c r="M1329" s="194"/>
      <c r="N1329" s="194"/>
      <c r="O1329" s="194"/>
      <c r="P1329" s="194"/>
      <c r="Q1329" s="194"/>
      <c r="R1329" s="194"/>
      <c r="S1329" s="194"/>
      <c r="T1329" s="194"/>
      <c r="U1329" s="194"/>
      <c r="V1329" s="194"/>
      <c r="W1329" s="194"/>
      <c r="X1329" s="194"/>
      <c r="Y1329" s="194"/>
      <c r="Z1329" s="194"/>
      <c r="AA1329" s="194"/>
      <c r="AB1329" s="194"/>
      <c r="AC1329" s="194"/>
      <c r="AD1329" s="194"/>
      <c r="AE1329" s="194"/>
      <c r="AF1329" s="194"/>
      <c r="AG1329" s="194"/>
      <c r="AH1329" s="194"/>
      <c r="AI1329" s="194"/>
      <c r="AJ1329" s="194"/>
      <c r="AK1329" s="194"/>
      <c r="AL1329" s="194"/>
      <c r="AM1329" s="194"/>
      <c r="AN1329" s="194"/>
      <c r="AO1329" s="194"/>
      <c r="AP1329" s="194"/>
      <c r="AQ1329" s="194"/>
      <c r="AR1329" s="194"/>
      <c r="AS1329" s="46"/>
    </row>
    <row r="1330" spans="2:45" s="192" customFormat="1">
      <c r="B1330" s="193"/>
      <c r="C1330" s="193"/>
      <c r="D1330" s="194"/>
      <c r="E1330" s="194"/>
      <c r="H1330" s="194"/>
      <c r="I1330" s="194"/>
      <c r="J1330" s="194"/>
      <c r="K1330" s="194"/>
      <c r="L1330" s="194"/>
      <c r="M1330" s="194"/>
      <c r="N1330" s="194"/>
      <c r="O1330" s="194"/>
      <c r="P1330" s="194"/>
      <c r="Q1330" s="194"/>
      <c r="R1330" s="194"/>
      <c r="S1330" s="194"/>
      <c r="T1330" s="194"/>
      <c r="U1330" s="194"/>
      <c r="V1330" s="194"/>
      <c r="W1330" s="194"/>
      <c r="X1330" s="194"/>
      <c r="Y1330" s="194"/>
      <c r="Z1330" s="194"/>
      <c r="AA1330" s="194"/>
      <c r="AB1330" s="194"/>
      <c r="AC1330" s="194"/>
      <c r="AD1330" s="194"/>
      <c r="AE1330" s="194"/>
      <c r="AF1330" s="194"/>
      <c r="AG1330" s="194"/>
      <c r="AH1330" s="194"/>
      <c r="AI1330" s="194"/>
      <c r="AJ1330" s="194"/>
      <c r="AK1330" s="194"/>
      <c r="AL1330" s="194"/>
      <c r="AM1330" s="194"/>
      <c r="AN1330" s="194"/>
      <c r="AO1330" s="194"/>
      <c r="AP1330" s="194"/>
      <c r="AQ1330" s="194"/>
      <c r="AR1330" s="194"/>
      <c r="AS1330" s="46"/>
    </row>
    <row r="1331" spans="2:45" s="192" customFormat="1">
      <c r="B1331" s="193"/>
      <c r="C1331" s="193"/>
      <c r="D1331" s="194"/>
      <c r="E1331" s="194"/>
      <c r="H1331" s="194"/>
      <c r="I1331" s="194"/>
      <c r="J1331" s="194"/>
      <c r="K1331" s="194"/>
      <c r="L1331" s="194"/>
      <c r="M1331" s="194"/>
      <c r="N1331" s="194"/>
      <c r="O1331" s="194"/>
      <c r="P1331" s="194"/>
      <c r="Q1331" s="194"/>
      <c r="R1331" s="194"/>
      <c r="S1331" s="194"/>
      <c r="T1331" s="194"/>
      <c r="U1331" s="194"/>
      <c r="V1331" s="194"/>
      <c r="W1331" s="194"/>
      <c r="X1331" s="194"/>
      <c r="Y1331" s="194"/>
      <c r="Z1331" s="194"/>
      <c r="AA1331" s="194"/>
      <c r="AB1331" s="194"/>
      <c r="AC1331" s="194"/>
      <c r="AD1331" s="194"/>
      <c r="AE1331" s="194"/>
      <c r="AF1331" s="194"/>
      <c r="AG1331" s="194"/>
      <c r="AH1331" s="194"/>
      <c r="AI1331" s="194"/>
      <c r="AJ1331" s="194"/>
      <c r="AK1331" s="194"/>
      <c r="AL1331" s="194"/>
      <c r="AM1331" s="194"/>
      <c r="AN1331" s="194"/>
      <c r="AO1331" s="194"/>
      <c r="AP1331" s="194"/>
      <c r="AQ1331" s="194"/>
      <c r="AR1331" s="194"/>
      <c r="AS1331" s="46"/>
    </row>
    <row r="1332" spans="2:45" s="192" customFormat="1">
      <c r="B1332" s="193"/>
      <c r="C1332" s="193"/>
      <c r="D1332" s="194"/>
      <c r="E1332" s="194"/>
      <c r="H1332" s="194"/>
      <c r="I1332" s="194"/>
      <c r="J1332" s="194"/>
      <c r="K1332" s="194"/>
      <c r="L1332" s="194"/>
      <c r="M1332" s="194"/>
      <c r="N1332" s="194"/>
      <c r="O1332" s="194"/>
      <c r="P1332" s="194"/>
      <c r="Q1332" s="194"/>
      <c r="R1332" s="194"/>
      <c r="S1332" s="194"/>
      <c r="T1332" s="194"/>
      <c r="U1332" s="194"/>
      <c r="V1332" s="194"/>
      <c r="W1332" s="194"/>
      <c r="X1332" s="194"/>
      <c r="Y1332" s="194"/>
      <c r="Z1332" s="194"/>
      <c r="AA1332" s="194"/>
      <c r="AB1332" s="194"/>
      <c r="AC1332" s="194"/>
      <c r="AD1332" s="194"/>
      <c r="AE1332" s="194"/>
      <c r="AF1332" s="194"/>
      <c r="AG1332" s="194"/>
      <c r="AH1332" s="194"/>
      <c r="AI1332" s="194"/>
      <c r="AJ1332" s="194"/>
      <c r="AK1332" s="194"/>
      <c r="AL1332" s="194"/>
      <c r="AM1332" s="194"/>
      <c r="AN1332" s="194"/>
      <c r="AO1332" s="194"/>
      <c r="AP1332" s="194"/>
      <c r="AQ1332" s="194"/>
      <c r="AR1332" s="194"/>
      <c r="AS1332" s="46"/>
    </row>
    <row r="1333" spans="2:45" s="192" customFormat="1">
      <c r="B1333" s="193"/>
      <c r="C1333" s="193"/>
      <c r="D1333" s="194"/>
      <c r="E1333" s="194"/>
      <c r="H1333" s="194"/>
      <c r="I1333" s="194"/>
      <c r="J1333" s="194"/>
      <c r="K1333" s="194"/>
      <c r="L1333" s="194"/>
      <c r="M1333" s="194"/>
      <c r="N1333" s="194"/>
      <c r="O1333" s="194"/>
      <c r="P1333" s="194"/>
      <c r="Q1333" s="194"/>
      <c r="R1333" s="194"/>
      <c r="S1333" s="194"/>
      <c r="T1333" s="194"/>
      <c r="U1333" s="194"/>
      <c r="V1333" s="194"/>
      <c r="W1333" s="194"/>
      <c r="X1333" s="194"/>
      <c r="Y1333" s="194"/>
      <c r="Z1333" s="194"/>
      <c r="AA1333" s="194"/>
      <c r="AB1333" s="194"/>
      <c r="AC1333" s="194"/>
      <c r="AD1333" s="194"/>
      <c r="AE1333" s="194"/>
      <c r="AF1333" s="194"/>
      <c r="AG1333" s="194"/>
      <c r="AH1333" s="194"/>
      <c r="AI1333" s="194"/>
      <c r="AJ1333" s="194"/>
      <c r="AK1333" s="194"/>
      <c r="AL1333" s="194"/>
      <c r="AM1333" s="194"/>
      <c r="AN1333" s="194"/>
      <c r="AO1333" s="194"/>
      <c r="AP1333" s="194"/>
      <c r="AQ1333" s="194"/>
      <c r="AR1333" s="194"/>
      <c r="AS1333" s="46"/>
    </row>
    <row r="1334" spans="2:45" s="192" customFormat="1">
      <c r="B1334" s="193"/>
      <c r="C1334" s="193"/>
      <c r="D1334" s="194"/>
      <c r="E1334" s="194"/>
      <c r="H1334" s="194"/>
      <c r="I1334" s="194"/>
      <c r="J1334" s="194"/>
      <c r="K1334" s="194"/>
      <c r="L1334" s="194"/>
      <c r="M1334" s="194"/>
      <c r="N1334" s="194"/>
      <c r="O1334" s="194"/>
      <c r="P1334" s="194"/>
      <c r="Q1334" s="194"/>
      <c r="R1334" s="194"/>
      <c r="S1334" s="194"/>
      <c r="T1334" s="194"/>
      <c r="U1334" s="194"/>
      <c r="V1334" s="194"/>
      <c r="W1334" s="194"/>
      <c r="X1334" s="194"/>
      <c r="Y1334" s="194"/>
      <c r="Z1334" s="194"/>
      <c r="AA1334" s="194"/>
      <c r="AB1334" s="194"/>
      <c r="AC1334" s="194"/>
      <c r="AD1334" s="194"/>
      <c r="AE1334" s="194"/>
      <c r="AF1334" s="194"/>
      <c r="AG1334" s="194"/>
      <c r="AH1334" s="194"/>
      <c r="AI1334" s="194"/>
      <c r="AJ1334" s="194"/>
      <c r="AK1334" s="194"/>
      <c r="AL1334" s="194"/>
      <c r="AM1334" s="194"/>
      <c r="AN1334" s="194"/>
      <c r="AO1334" s="194"/>
      <c r="AP1334" s="194"/>
      <c r="AQ1334" s="194"/>
      <c r="AR1334" s="194"/>
      <c r="AS1334" s="46"/>
    </row>
    <row r="1335" spans="2:45" s="192" customFormat="1">
      <c r="B1335" s="193"/>
      <c r="C1335" s="193"/>
      <c r="D1335" s="194"/>
      <c r="E1335" s="194"/>
      <c r="H1335" s="194"/>
      <c r="I1335" s="194"/>
      <c r="J1335" s="194"/>
      <c r="K1335" s="194"/>
      <c r="L1335" s="194"/>
      <c r="M1335" s="194"/>
      <c r="N1335" s="194"/>
      <c r="O1335" s="194"/>
      <c r="P1335" s="194"/>
      <c r="Q1335" s="194"/>
      <c r="R1335" s="194"/>
      <c r="S1335" s="194"/>
      <c r="T1335" s="194"/>
      <c r="U1335" s="194"/>
      <c r="V1335" s="194"/>
      <c r="W1335" s="194"/>
      <c r="X1335" s="194"/>
      <c r="Y1335" s="194"/>
      <c r="Z1335" s="194"/>
      <c r="AA1335" s="194"/>
      <c r="AB1335" s="194"/>
      <c r="AC1335" s="194"/>
      <c r="AD1335" s="194"/>
      <c r="AE1335" s="194"/>
      <c r="AF1335" s="194"/>
      <c r="AG1335" s="194"/>
      <c r="AH1335" s="194"/>
      <c r="AI1335" s="194"/>
      <c r="AJ1335" s="194"/>
      <c r="AK1335" s="194"/>
      <c r="AL1335" s="194"/>
      <c r="AM1335" s="194"/>
      <c r="AN1335" s="194"/>
      <c r="AO1335" s="194"/>
      <c r="AP1335" s="194"/>
      <c r="AQ1335" s="194"/>
      <c r="AR1335" s="194"/>
      <c r="AS1335" s="46"/>
    </row>
    <row r="1336" spans="2:45" s="192" customFormat="1">
      <c r="B1336" s="193"/>
      <c r="C1336" s="193"/>
      <c r="D1336" s="194"/>
      <c r="E1336" s="194"/>
      <c r="H1336" s="194"/>
      <c r="I1336" s="194"/>
      <c r="J1336" s="194"/>
      <c r="K1336" s="194"/>
      <c r="L1336" s="194"/>
      <c r="M1336" s="194"/>
      <c r="N1336" s="194"/>
      <c r="O1336" s="194"/>
      <c r="P1336" s="194"/>
      <c r="Q1336" s="194"/>
      <c r="R1336" s="194"/>
      <c r="S1336" s="194"/>
      <c r="T1336" s="194"/>
      <c r="U1336" s="194"/>
      <c r="V1336" s="194"/>
      <c r="W1336" s="194"/>
      <c r="X1336" s="194"/>
      <c r="Y1336" s="194"/>
      <c r="Z1336" s="194"/>
      <c r="AA1336" s="194"/>
      <c r="AB1336" s="194"/>
      <c r="AC1336" s="194"/>
      <c r="AD1336" s="194"/>
      <c r="AE1336" s="194"/>
      <c r="AF1336" s="194"/>
      <c r="AG1336" s="194"/>
      <c r="AH1336" s="194"/>
      <c r="AI1336" s="194"/>
      <c r="AJ1336" s="194"/>
      <c r="AK1336" s="194"/>
      <c r="AL1336" s="194"/>
      <c r="AM1336" s="194"/>
      <c r="AN1336" s="194"/>
      <c r="AO1336" s="194"/>
      <c r="AP1336" s="194"/>
      <c r="AQ1336" s="194"/>
      <c r="AR1336" s="194"/>
      <c r="AS1336" s="46"/>
    </row>
    <row r="1337" spans="2:45" s="192" customFormat="1">
      <c r="B1337" s="193"/>
      <c r="C1337" s="193"/>
      <c r="D1337" s="194"/>
      <c r="E1337" s="194"/>
      <c r="H1337" s="194"/>
      <c r="I1337" s="194"/>
      <c r="J1337" s="194"/>
      <c r="K1337" s="194"/>
      <c r="L1337" s="194"/>
      <c r="M1337" s="194"/>
      <c r="N1337" s="194"/>
      <c r="O1337" s="194"/>
      <c r="P1337" s="194"/>
      <c r="Q1337" s="194"/>
      <c r="R1337" s="194"/>
      <c r="S1337" s="194"/>
      <c r="T1337" s="194"/>
      <c r="U1337" s="194"/>
      <c r="V1337" s="194"/>
      <c r="W1337" s="194"/>
      <c r="X1337" s="194"/>
      <c r="Y1337" s="194"/>
      <c r="Z1337" s="194"/>
      <c r="AA1337" s="194"/>
      <c r="AB1337" s="194"/>
      <c r="AC1337" s="194"/>
      <c r="AD1337" s="194"/>
      <c r="AE1337" s="194"/>
      <c r="AF1337" s="194"/>
      <c r="AG1337" s="194"/>
      <c r="AH1337" s="194"/>
      <c r="AI1337" s="194"/>
      <c r="AJ1337" s="194"/>
      <c r="AK1337" s="194"/>
      <c r="AL1337" s="194"/>
      <c r="AM1337" s="194"/>
      <c r="AN1337" s="194"/>
      <c r="AO1337" s="194"/>
      <c r="AP1337" s="194"/>
      <c r="AQ1337" s="194"/>
      <c r="AR1337" s="194"/>
      <c r="AS1337" s="46"/>
    </row>
    <row r="1338" spans="2:45" s="192" customFormat="1">
      <c r="B1338" s="193"/>
      <c r="C1338" s="193"/>
      <c r="D1338" s="194"/>
      <c r="E1338" s="194"/>
      <c r="H1338" s="194"/>
      <c r="I1338" s="194"/>
      <c r="J1338" s="194"/>
      <c r="K1338" s="194"/>
      <c r="L1338" s="194"/>
      <c r="M1338" s="194"/>
      <c r="N1338" s="194"/>
      <c r="O1338" s="194"/>
      <c r="P1338" s="194"/>
      <c r="Q1338" s="194"/>
      <c r="R1338" s="194"/>
      <c r="S1338" s="194"/>
      <c r="T1338" s="194"/>
      <c r="U1338" s="194"/>
      <c r="V1338" s="194"/>
      <c r="W1338" s="194"/>
      <c r="X1338" s="194"/>
      <c r="Y1338" s="194"/>
      <c r="Z1338" s="194"/>
      <c r="AA1338" s="194"/>
      <c r="AB1338" s="194"/>
      <c r="AC1338" s="194"/>
      <c r="AD1338" s="194"/>
      <c r="AE1338" s="194"/>
      <c r="AF1338" s="194"/>
      <c r="AG1338" s="194"/>
      <c r="AH1338" s="194"/>
      <c r="AI1338" s="194"/>
      <c r="AJ1338" s="194"/>
      <c r="AK1338" s="194"/>
      <c r="AL1338" s="194"/>
      <c r="AM1338" s="194"/>
      <c r="AN1338" s="194"/>
      <c r="AO1338" s="194"/>
      <c r="AP1338" s="194"/>
      <c r="AQ1338" s="194"/>
      <c r="AR1338" s="194"/>
      <c r="AS1338" s="46"/>
    </row>
    <row r="1339" spans="2:45" s="192" customFormat="1">
      <c r="B1339" s="193"/>
      <c r="C1339" s="193"/>
      <c r="D1339" s="194"/>
      <c r="E1339" s="194"/>
      <c r="H1339" s="194"/>
      <c r="I1339" s="194"/>
      <c r="J1339" s="194"/>
      <c r="K1339" s="194"/>
      <c r="L1339" s="194"/>
      <c r="M1339" s="194"/>
      <c r="N1339" s="194"/>
      <c r="O1339" s="194"/>
      <c r="P1339" s="194"/>
      <c r="Q1339" s="194"/>
      <c r="R1339" s="194"/>
      <c r="S1339" s="194"/>
      <c r="T1339" s="194"/>
      <c r="U1339" s="194"/>
      <c r="V1339" s="194"/>
      <c r="W1339" s="194"/>
      <c r="X1339" s="194"/>
      <c r="Y1339" s="194"/>
      <c r="Z1339" s="194"/>
      <c r="AA1339" s="194"/>
      <c r="AB1339" s="194"/>
      <c r="AC1339" s="194"/>
      <c r="AD1339" s="194"/>
      <c r="AE1339" s="194"/>
      <c r="AF1339" s="194"/>
      <c r="AG1339" s="194"/>
      <c r="AH1339" s="194"/>
      <c r="AI1339" s="194"/>
      <c r="AJ1339" s="194"/>
      <c r="AK1339" s="194"/>
      <c r="AL1339" s="194"/>
      <c r="AM1339" s="194"/>
      <c r="AN1339" s="194"/>
      <c r="AO1339" s="194"/>
      <c r="AP1339" s="194"/>
      <c r="AQ1339" s="194"/>
      <c r="AR1339" s="194"/>
      <c r="AS1339" s="46"/>
    </row>
    <row r="1340" spans="2:45" s="192" customFormat="1">
      <c r="B1340" s="193"/>
      <c r="C1340" s="193"/>
      <c r="D1340" s="194"/>
      <c r="E1340" s="194"/>
      <c r="H1340" s="194"/>
      <c r="I1340" s="194"/>
      <c r="J1340" s="194"/>
      <c r="K1340" s="194"/>
      <c r="L1340" s="194"/>
      <c r="M1340" s="194"/>
      <c r="N1340" s="194"/>
      <c r="O1340" s="194"/>
      <c r="P1340" s="194"/>
      <c r="Q1340" s="194"/>
      <c r="R1340" s="194"/>
      <c r="S1340" s="194"/>
      <c r="T1340" s="194"/>
      <c r="U1340" s="194"/>
      <c r="V1340" s="194"/>
      <c r="W1340" s="194"/>
      <c r="X1340" s="194"/>
      <c r="Y1340" s="194"/>
      <c r="Z1340" s="194"/>
      <c r="AA1340" s="194"/>
      <c r="AB1340" s="194"/>
      <c r="AC1340" s="194"/>
      <c r="AD1340" s="194"/>
      <c r="AE1340" s="194"/>
      <c r="AF1340" s="194"/>
      <c r="AG1340" s="194"/>
      <c r="AH1340" s="194"/>
      <c r="AI1340" s="194"/>
      <c r="AJ1340" s="194"/>
      <c r="AK1340" s="194"/>
      <c r="AL1340" s="194"/>
      <c r="AM1340" s="194"/>
      <c r="AN1340" s="194"/>
      <c r="AO1340" s="194"/>
      <c r="AP1340" s="194"/>
      <c r="AQ1340" s="194"/>
      <c r="AR1340" s="194"/>
      <c r="AS1340" s="46"/>
    </row>
    <row r="1341" spans="2:45" s="192" customFormat="1">
      <c r="B1341" s="193"/>
      <c r="C1341" s="193"/>
      <c r="D1341" s="194"/>
      <c r="E1341" s="194"/>
      <c r="H1341" s="194"/>
      <c r="I1341" s="194"/>
      <c r="J1341" s="194"/>
      <c r="K1341" s="194"/>
      <c r="L1341" s="194"/>
      <c r="M1341" s="194"/>
      <c r="N1341" s="194"/>
      <c r="O1341" s="194"/>
      <c r="P1341" s="194"/>
      <c r="Q1341" s="194"/>
      <c r="R1341" s="194"/>
      <c r="S1341" s="194"/>
      <c r="T1341" s="194"/>
      <c r="U1341" s="194"/>
      <c r="V1341" s="194"/>
      <c r="W1341" s="194"/>
      <c r="X1341" s="194"/>
      <c r="Y1341" s="194"/>
      <c r="Z1341" s="194"/>
      <c r="AA1341" s="194"/>
      <c r="AB1341" s="194"/>
      <c r="AC1341" s="194"/>
      <c r="AD1341" s="194"/>
      <c r="AE1341" s="194"/>
      <c r="AF1341" s="194"/>
      <c r="AG1341" s="194"/>
      <c r="AH1341" s="194"/>
      <c r="AI1341" s="194"/>
      <c r="AJ1341" s="194"/>
      <c r="AK1341" s="194"/>
      <c r="AL1341" s="194"/>
      <c r="AM1341" s="194"/>
      <c r="AN1341" s="194"/>
      <c r="AO1341" s="194"/>
      <c r="AP1341" s="194"/>
      <c r="AQ1341" s="194"/>
      <c r="AR1341" s="194"/>
      <c r="AS1341" s="46"/>
    </row>
    <row r="1342" spans="2:45" s="192" customFormat="1">
      <c r="B1342" s="193"/>
      <c r="C1342" s="193"/>
      <c r="D1342" s="194"/>
      <c r="E1342" s="194"/>
      <c r="H1342" s="194"/>
      <c r="I1342" s="194"/>
      <c r="J1342" s="194"/>
      <c r="K1342" s="194"/>
      <c r="L1342" s="194"/>
      <c r="M1342" s="194"/>
      <c r="N1342" s="194"/>
      <c r="O1342" s="194"/>
      <c r="P1342" s="194"/>
      <c r="Q1342" s="194"/>
      <c r="R1342" s="194"/>
      <c r="S1342" s="194"/>
      <c r="T1342" s="194"/>
      <c r="U1342" s="194"/>
      <c r="V1342" s="194"/>
      <c r="W1342" s="194"/>
      <c r="X1342" s="194"/>
      <c r="Y1342" s="194"/>
      <c r="Z1342" s="194"/>
      <c r="AA1342" s="194"/>
      <c r="AB1342" s="194"/>
      <c r="AC1342" s="194"/>
      <c r="AD1342" s="194"/>
      <c r="AE1342" s="194"/>
      <c r="AF1342" s="194"/>
      <c r="AG1342" s="194"/>
      <c r="AH1342" s="194"/>
      <c r="AI1342" s="194"/>
      <c r="AJ1342" s="194"/>
      <c r="AK1342" s="194"/>
      <c r="AL1342" s="194"/>
      <c r="AM1342" s="194"/>
      <c r="AN1342" s="194"/>
      <c r="AO1342" s="194"/>
      <c r="AP1342" s="194"/>
      <c r="AQ1342" s="194"/>
      <c r="AR1342" s="194"/>
      <c r="AS1342" s="46"/>
    </row>
    <row r="1343" spans="2:45" s="192" customFormat="1">
      <c r="B1343" s="193"/>
      <c r="C1343" s="193"/>
      <c r="D1343" s="194"/>
      <c r="E1343" s="194"/>
      <c r="H1343" s="194"/>
      <c r="I1343" s="194"/>
      <c r="J1343" s="194"/>
      <c r="K1343" s="194"/>
      <c r="L1343" s="194"/>
      <c r="M1343" s="194"/>
      <c r="N1343" s="194"/>
      <c r="O1343" s="194"/>
      <c r="P1343" s="194"/>
      <c r="Q1343" s="194"/>
      <c r="R1343" s="194"/>
      <c r="S1343" s="194"/>
      <c r="T1343" s="194"/>
      <c r="U1343" s="194"/>
      <c r="V1343" s="194"/>
      <c r="W1343" s="194"/>
      <c r="X1343" s="194"/>
      <c r="Y1343" s="194"/>
      <c r="Z1343" s="194"/>
      <c r="AA1343" s="194"/>
      <c r="AB1343" s="194"/>
      <c r="AC1343" s="194"/>
      <c r="AD1343" s="194"/>
      <c r="AE1343" s="194"/>
      <c r="AF1343" s="194"/>
      <c r="AG1343" s="194"/>
      <c r="AH1343" s="194"/>
      <c r="AI1343" s="194"/>
      <c r="AJ1343" s="194"/>
      <c r="AK1343" s="194"/>
      <c r="AL1343" s="194"/>
      <c r="AM1343" s="194"/>
      <c r="AN1343" s="194"/>
      <c r="AO1343" s="194"/>
      <c r="AP1343" s="194"/>
      <c r="AQ1343" s="194"/>
      <c r="AR1343" s="194"/>
      <c r="AS1343" s="46"/>
    </row>
    <row r="1344" spans="2:45" s="192" customFormat="1">
      <c r="B1344" s="193"/>
      <c r="C1344" s="193"/>
      <c r="D1344" s="194"/>
      <c r="E1344" s="194"/>
      <c r="H1344" s="194"/>
      <c r="I1344" s="194"/>
      <c r="J1344" s="194"/>
      <c r="K1344" s="194"/>
      <c r="L1344" s="194"/>
      <c r="M1344" s="194"/>
      <c r="N1344" s="194"/>
      <c r="O1344" s="194"/>
      <c r="P1344" s="194"/>
      <c r="Q1344" s="194"/>
      <c r="R1344" s="194"/>
      <c r="S1344" s="194"/>
      <c r="T1344" s="194"/>
      <c r="U1344" s="194"/>
      <c r="V1344" s="194"/>
      <c r="W1344" s="194"/>
      <c r="X1344" s="194"/>
      <c r="Y1344" s="194"/>
      <c r="Z1344" s="194"/>
      <c r="AA1344" s="194"/>
      <c r="AB1344" s="194"/>
      <c r="AC1344" s="194"/>
      <c r="AD1344" s="194"/>
      <c r="AE1344" s="194"/>
      <c r="AF1344" s="194"/>
      <c r="AG1344" s="194"/>
      <c r="AH1344" s="194"/>
      <c r="AI1344" s="194"/>
      <c r="AJ1344" s="194"/>
      <c r="AK1344" s="194"/>
      <c r="AL1344" s="194"/>
      <c r="AM1344" s="194"/>
      <c r="AN1344" s="194"/>
      <c r="AO1344" s="194"/>
      <c r="AP1344" s="194"/>
      <c r="AQ1344" s="194"/>
      <c r="AR1344" s="194"/>
      <c r="AS1344" s="46"/>
    </row>
    <row r="1345" spans="2:45" s="192" customFormat="1">
      <c r="B1345" s="193"/>
      <c r="C1345" s="193"/>
      <c r="D1345" s="194"/>
      <c r="E1345" s="194"/>
      <c r="H1345" s="194"/>
      <c r="I1345" s="194"/>
      <c r="J1345" s="194"/>
      <c r="K1345" s="194"/>
      <c r="L1345" s="194"/>
      <c r="M1345" s="194"/>
      <c r="N1345" s="194"/>
      <c r="O1345" s="194"/>
      <c r="P1345" s="194"/>
      <c r="Q1345" s="194"/>
      <c r="R1345" s="194"/>
      <c r="S1345" s="194"/>
      <c r="T1345" s="194"/>
      <c r="U1345" s="194"/>
      <c r="V1345" s="194"/>
      <c r="W1345" s="194"/>
      <c r="X1345" s="194"/>
      <c r="Y1345" s="194"/>
      <c r="Z1345" s="194"/>
      <c r="AA1345" s="194"/>
      <c r="AB1345" s="194"/>
      <c r="AC1345" s="194"/>
      <c r="AD1345" s="194"/>
      <c r="AE1345" s="194"/>
      <c r="AF1345" s="194"/>
      <c r="AG1345" s="194"/>
      <c r="AH1345" s="194"/>
      <c r="AI1345" s="194"/>
      <c r="AJ1345" s="194"/>
      <c r="AK1345" s="194"/>
      <c r="AL1345" s="194"/>
      <c r="AM1345" s="194"/>
      <c r="AN1345" s="194"/>
      <c r="AO1345" s="194"/>
      <c r="AP1345" s="194"/>
      <c r="AQ1345" s="194"/>
      <c r="AR1345" s="194"/>
      <c r="AS1345" s="46"/>
    </row>
    <row r="1346" spans="2:45" s="192" customFormat="1">
      <c r="B1346" s="193"/>
      <c r="C1346" s="193"/>
      <c r="D1346" s="194"/>
      <c r="E1346" s="194"/>
      <c r="H1346" s="194"/>
      <c r="I1346" s="194"/>
      <c r="J1346" s="194"/>
      <c r="K1346" s="194"/>
      <c r="L1346" s="194"/>
      <c r="M1346" s="194"/>
      <c r="N1346" s="194"/>
      <c r="O1346" s="194"/>
      <c r="P1346" s="194"/>
      <c r="Q1346" s="194"/>
      <c r="R1346" s="194"/>
      <c r="S1346" s="194"/>
      <c r="T1346" s="194"/>
      <c r="U1346" s="194"/>
      <c r="V1346" s="194"/>
      <c r="W1346" s="194"/>
      <c r="X1346" s="194"/>
      <c r="Y1346" s="194"/>
      <c r="Z1346" s="194"/>
      <c r="AA1346" s="194"/>
      <c r="AB1346" s="194"/>
      <c r="AC1346" s="194"/>
      <c r="AD1346" s="194"/>
      <c r="AE1346" s="194"/>
      <c r="AF1346" s="194"/>
      <c r="AG1346" s="194"/>
      <c r="AH1346" s="194"/>
      <c r="AI1346" s="194"/>
      <c r="AJ1346" s="194"/>
      <c r="AK1346" s="194"/>
      <c r="AL1346" s="194"/>
      <c r="AM1346" s="194"/>
      <c r="AN1346" s="194"/>
      <c r="AO1346" s="194"/>
      <c r="AP1346" s="194"/>
      <c r="AQ1346" s="194"/>
      <c r="AR1346" s="194"/>
      <c r="AS1346" s="46"/>
    </row>
    <row r="1347" spans="2:45" s="192" customFormat="1">
      <c r="B1347" s="193"/>
      <c r="C1347" s="193"/>
      <c r="D1347" s="194"/>
      <c r="E1347" s="194"/>
      <c r="H1347" s="194"/>
      <c r="I1347" s="194"/>
      <c r="J1347" s="194"/>
      <c r="K1347" s="194"/>
      <c r="L1347" s="194"/>
      <c r="M1347" s="194"/>
      <c r="N1347" s="194"/>
      <c r="O1347" s="194"/>
      <c r="P1347" s="194"/>
      <c r="Q1347" s="194"/>
      <c r="R1347" s="194"/>
      <c r="S1347" s="194"/>
      <c r="T1347" s="194"/>
      <c r="U1347" s="194"/>
      <c r="V1347" s="194"/>
      <c r="W1347" s="194"/>
      <c r="X1347" s="194"/>
      <c r="Y1347" s="194"/>
      <c r="Z1347" s="194"/>
      <c r="AA1347" s="194"/>
      <c r="AB1347" s="194"/>
      <c r="AC1347" s="194"/>
      <c r="AD1347" s="194"/>
      <c r="AE1347" s="194"/>
      <c r="AF1347" s="194"/>
      <c r="AG1347" s="194"/>
      <c r="AH1347" s="194"/>
      <c r="AI1347" s="194"/>
      <c r="AJ1347" s="194"/>
      <c r="AK1347" s="194"/>
      <c r="AL1347" s="194"/>
      <c r="AM1347" s="194"/>
      <c r="AN1347" s="194"/>
      <c r="AO1347" s="194"/>
      <c r="AP1347" s="194"/>
      <c r="AQ1347" s="194"/>
      <c r="AR1347" s="194"/>
      <c r="AS1347" s="46"/>
    </row>
    <row r="1348" spans="2:45" s="192" customFormat="1">
      <c r="B1348" s="193"/>
      <c r="C1348" s="193"/>
      <c r="D1348" s="194"/>
      <c r="E1348" s="194"/>
      <c r="H1348" s="194"/>
      <c r="I1348" s="194"/>
      <c r="J1348" s="194"/>
      <c r="K1348" s="194"/>
      <c r="L1348" s="194"/>
      <c r="M1348" s="194"/>
      <c r="N1348" s="194"/>
      <c r="O1348" s="194"/>
      <c r="P1348" s="194"/>
      <c r="Q1348" s="194"/>
      <c r="R1348" s="194"/>
      <c r="S1348" s="194"/>
      <c r="T1348" s="194"/>
      <c r="U1348" s="194"/>
      <c r="V1348" s="194"/>
      <c r="W1348" s="194"/>
      <c r="X1348" s="194"/>
      <c r="Y1348" s="194"/>
      <c r="Z1348" s="194"/>
      <c r="AA1348" s="194"/>
      <c r="AB1348" s="194"/>
      <c r="AC1348" s="194"/>
      <c r="AD1348" s="194"/>
      <c r="AE1348" s="194"/>
      <c r="AF1348" s="194"/>
      <c r="AG1348" s="194"/>
      <c r="AH1348" s="194"/>
      <c r="AI1348" s="194"/>
      <c r="AJ1348" s="194"/>
      <c r="AK1348" s="194"/>
      <c r="AL1348" s="194"/>
      <c r="AM1348" s="194"/>
      <c r="AN1348" s="194"/>
      <c r="AO1348" s="194"/>
      <c r="AP1348" s="194"/>
      <c r="AQ1348" s="194"/>
      <c r="AR1348" s="194"/>
      <c r="AS1348" s="46"/>
    </row>
    <row r="1349" spans="2:45" s="192" customFormat="1">
      <c r="B1349" s="193"/>
      <c r="C1349" s="193"/>
      <c r="D1349" s="194"/>
      <c r="E1349" s="194"/>
      <c r="H1349" s="194"/>
      <c r="I1349" s="194"/>
      <c r="J1349" s="194"/>
      <c r="K1349" s="194"/>
      <c r="L1349" s="194"/>
      <c r="M1349" s="194"/>
      <c r="N1349" s="194"/>
      <c r="O1349" s="194"/>
      <c r="P1349" s="194"/>
      <c r="Q1349" s="194"/>
      <c r="R1349" s="194"/>
      <c r="S1349" s="194"/>
      <c r="T1349" s="194"/>
      <c r="U1349" s="194"/>
      <c r="V1349" s="194"/>
      <c r="W1349" s="194"/>
      <c r="X1349" s="194"/>
      <c r="Y1349" s="194"/>
      <c r="Z1349" s="194"/>
      <c r="AA1349" s="194"/>
      <c r="AB1349" s="194"/>
      <c r="AC1349" s="194"/>
      <c r="AD1349" s="194"/>
      <c r="AE1349" s="194"/>
      <c r="AF1349" s="194"/>
      <c r="AG1349" s="194"/>
      <c r="AH1349" s="194"/>
      <c r="AI1349" s="194"/>
      <c r="AJ1349" s="194"/>
      <c r="AK1349" s="194"/>
      <c r="AL1349" s="194"/>
      <c r="AM1349" s="194"/>
      <c r="AN1349" s="194"/>
      <c r="AO1349" s="194"/>
      <c r="AP1349" s="194"/>
      <c r="AQ1349" s="194"/>
      <c r="AR1349" s="194"/>
      <c r="AS1349" s="46"/>
    </row>
    <row r="1350" spans="2:45" s="192" customFormat="1">
      <c r="B1350" s="193"/>
      <c r="C1350" s="193"/>
      <c r="D1350" s="194"/>
      <c r="E1350" s="194"/>
      <c r="H1350" s="194"/>
      <c r="I1350" s="194"/>
      <c r="J1350" s="194"/>
      <c r="K1350" s="194"/>
      <c r="L1350" s="194"/>
      <c r="M1350" s="194"/>
      <c r="N1350" s="194"/>
      <c r="O1350" s="194"/>
      <c r="P1350" s="194"/>
      <c r="Q1350" s="194"/>
      <c r="R1350" s="194"/>
      <c r="S1350" s="194"/>
      <c r="T1350" s="194"/>
      <c r="U1350" s="194"/>
      <c r="V1350" s="194"/>
      <c r="W1350" s="194"/>
      <c r="X1350" s="194"/>
      <c r="Y1350" s="194"/>
      <c r="Z1350" s="194"/>
      <c r="AA1350" s="194"/>
      <c r="AB1350" s="194"/>
      <c r="AC1350" s="194"/>
      <c r="AD1350" s="194"/>
      <c r="AE1350" s="194"/>
      <c r="AF1350" s="194"/>
      <c r="AG1350" s="194"/>
      <c r="AH1350" s="194"/>
      <c r="AI1350" s="194"/>
      <c r="AJ1350" s="194"/>
      <c r="AK1350" s="194"/>
      <c r="AL1350" s="194"/>
      <c r="AM1350" s="194"/>
      <c r="AN1350" s="194"/>
      <c r="AO1350" s="194"/>
      <c r="AP1350" s="194"/>
      <c r="AQ1350" s="194"/>
      <c r="AR1350" s="194"/>
      <c r="AS1350" s="46"/>
    </row>
    <row r="1351" spans="2:45" s="192" customFormat="1">
      <c r="B1351" s="193"/>
      <c r="C1351" s="193"/>
      <c r="D1351" s="194"/>
      <c r="E1351" s="194"/>
      <c r="H1351" s="194"/>
      <c r="I1351" s="194"/>
      <c r="J1351" s="194"/>
      <c r="K1351" s="194"/>
      <c r="L1351" s="194"/>
      <c r="M1351" s="194"/>
      <c r="N1351" s="194"/>
      <c r="O1351" s="194"/>
      <c r="P1351" s="194"/>
      <c r="Q1351" s="194"/>
      <c r="R1351" s="194"/>
      <c r="S1351" s="194"/>
      <c r="T1351" s="194"/>
      <c r="U1351" s="194"/>
      <c r="V1351" s="194"/>
      <c r="W1351" s="194"/>
      <c r="X1351" s="194"/>
      <c r="Y1351" s="194"/>
      <c r="Z1351" s="194"/>
      <c r="AA1351" s="194"/>
      <c r="AB1351" s="194"/>
      <c r="AC1351" s="194"/>
      <c r="AD1351" s="194"/>
      <c r="AE1351" s="194"/>
      <c r="AF1351" s="194"/>
      <c r="AG1351" s="194"/>
      <c r="AH1351" s="194"/>
      <c r="AI1351" s="194"/>
      <c r="AJ1351" s="194"/>
      <c r="AK1351" s="194"/>
      <c r="AL1351" s="194"/>
      <c r="AM1351" s="194"/>
      <c r="AN1351" s="194"/>
      <c r="AO1351" s="194"/>
      <c r="AP1351" s="194"/>
      <c r="AQ1351" s="194"/>
      <c r="AR1351" s="194"/>
      <c r="AS1351" s="46"/>
    </row>
    <row r="1352" spans="2:45" s="192" customFormat="1">
      <c r="B1352" s="193"/>
      <c r="C1352" s="193"/>
      <c r="D1352" s="194"/>
      <c r="E1352" s="194"/>
      <c r="H1352" s="194"/>
      <c r="I1352" s="194"/>
      <c r="J1352" s="194"/>
      <c r="K1352" s="194"/>
      <c r="L1352" s="194"/>
      <c r="M1352" s="194"/>
      <c r="N1352" s="194"/>
      <c r="O1352" s="194"/>
      <c r="P1352" s="194"/>
      <c r="Q1352" s="194"/>
      <c r="R1352" s="194"/>
      <c r="S1352" s="194"/>
      <c r="T1352" s="194"/>
      <c r="U1352" s="194"/>
      <c r="V1352" s="194"/>
      <c r="W1352" s="194"/>
      <c r="X1352" s="194"/>
      <c r="Y1352" s="194"/>
      <c r="Z1352" s="194"/>
      <c r="AA1352" s="194"/>
      <c r="AB1352" s="194"/>
      <c r="AC1352" s="194"/>
      <c r="AD1352" s="194"/>
      <c r="AE1352" s="194"/>
      <c r="AF1352" s="194"/>
      <c r="AG1352" s="194"/>
      <c r="AH1352" s="194"/>
      <c r="AI1352" s="194"/>
      <c r="AJ1352" s="194"/>
      <c r="AK1352" s="194"/>
      <c r="AL1352" s="194"/>
      <c r="AM1352" s="194"/>
      <c r="AN1352" s="194"/>
      <c r="AO1352" s="194"/>
      <c r="AP1352" s="194"/>
      <c r="AQ1352" s="194"/>
      <c r="AR1352" s="194"/>
      <c r="AS1352" s="46"/>
    </row>
    <row r="1353" spans="2:45" s="192" customFormat="1">
      <c r="B1353" s="193"/>
      <c r="C1353" s="193"/>
      <c r="D1353" s="194"/>
      <c r="E1353" s="194"/>
      <c r="H1353" s="194"/>
      <c r="I1353" s="194"/>
      <c r="J1353" s="194"/>
      <c r="K1353" s="194"/>
      <c r="L1353" s="194"/>
      <c r="M1353" s="194"/>
      <c r="N1353" s="194"/>
      <c r="O1353" s="194"/>
      <c r="P1353" s="194"/>
      <c r="Q1353" s="194"/>
      <c r="R1353" s="194"/>
      <c r="S1353" s="194"/>
      <c r="T1353" s="194"/>
      <c r="U1353" s="194"/>
      <c r="V1353" s="194"/>
      <c r="W1353" s="194"/>
      <c r="X1353" s="194"/>
      <c r="Y1353" s="194"/>
      <c r="Z1353" s="194"/>
      <c r="AA1353" s="194"/>
      <c r="AB1353" s="194"/>
      <c r="AC1353" s="194"/>
      <c r="AD1353" s="194"/>
      <c r="AE1353" s="194"/>
      <c r="AF1353" s="194"/>
      <c r="AG1353" s="194"/>
      <c r="AH1353" s="194"/>
      <c r="AI1353" s="194"/>
      <c r="AJ1353" s="194"/>
      <c r="AK1353" s="194"/>
      <c r="AL1353" s="194"/>
      <c r="AM1353" s="194"/>
      <c r="AN1353" s="194"/>
      <c r="AO1353" s="194"/>
      <c r="AP1353" s="194"/>
      <c r="AQ1353" s="194"/>
      <c r="AR1353" s="194"/>
      <c r="AS1353" s="46"/>
    </row>
    <row r="1354" spans="2:45" s="192" customFormat="1">
      <c r="B1354" s="193"/>
      <c r="C1354" s="193"/>
      <c r="D1354" s="194"/>
      <c r="E1354" s="194"/>
      <c r="H1354" s="194"/>
      <c r="I1354" s="194"/>
      <c r="J1354" s="194"/>
      <c r="K1354" s="194"/>
      <c r="L1354" s="194"/>
      <c r="M1354" s="194"/>
      <c r="N1354" s="194"/>
      <c r="O1354" s="194"/>
      <c r="P1354" s="194"/>
      <c r="Q1354" s="194"/>
      <c r="R1354" s="194"/>
      <c r="S1354" s="194"/>
      <c r="T1354" s="194"/>
      <c r="U1354" s="194"/>
      <c r="V1354" s="194"/>
      <c r="W1354" s="194"/>
      <c r="X1354" s="194"/>
      <c r="Y1354" s="194"/>
      <c r="Z1354" s="194"/>
      <c r="AA1354" s="194"/>
      <c r="AB1354" s="194"/>
      <c r="AC1354" s="194"/>
      <c r="AD1354" s="194"/>
      <c r="AE1354" s="194"/>
      <c r="AF1354" s="194"/>
      <c r="AG1354" s="194"/>
      <c r="AH1354" s="194"/>
      <c r="AI1354" s="194"/>
      <c r="AJ1354" s="194"/>
      <c r="AK1354" s="194"/>
      <c r="AL1354" s="194"/>
      <c r="AM1354" s="194"/>
      <c r="AN1354" s="194"/>
      <c r="AO1354" s="194"/>
      <c r="AP1354" s="194"/>
      <c r="AQ1354" s="194"/>
      <c r="AR1354" s="194"/>
      <c r="AS1354" s="46"/>
    </row>
    <row r="1355" spans="2:45" s="192" customFormat="1">
      <c r="B1355" s="193"/>
      <c r="C1355" s="193"/>
      <c r="D1355" s="194"/>
      <c r="E1355" s="194"/>
      <c r="H1355" s="194"/>
      <c r="I1355" s="194"/>
      <c r="J1355" s="194"/>
      <c r="K1355" s="194"/>
      <c r="L1355" s="194"/>
      <c r="M1355" s="194"/>
      <c r="N1355" s="194"/>
      <c r="O1355" s="194"/>
      <c r="P1355" s="194"/>
      <c r="Q1355" s="194"/>
      <c r="R1355" s="194"/>
      <c r="S1355" s="194"/>
      <c r="T1355" s="194"/>
      <c r="U1355" s="194"/>
      <c r="V1355" s="194"/>
      <c r="W1355" s="194"/>
      <c r="X1355" s="194"/>
      <c r="Y1355" s="194"/>
      <c r="Z1355" s="194"/>
      <c r="AA1355" s="194"/>
      <c r="AB1355" s="194"/>
      <c r="AC1355" s="194"/>
      <c r="AD1355" s="194"/>
      <c r="AE1355" s="194"/>
      <c r="AF1355" s="194"/>
      <c r="AG1355" s="194"/>
      <c r="AH1355" s="194"/>
      <c r="AI1355" s="194"/>
      <c r="AJ1355" s="194"/>
      <c r="AK1355" s="194"/>
      <c r="AL1355" s="194"/>
      <c r="AM1355" s="194"/>
      <c r="AN1355" s="194"/>
      <c r="AO1355" s="194"/>
      <c r="AP1355" s="194"/>
      <c r="AQ1355" s="194"/>
      <c r="AR1355" s="194"/>
      <c r="AS1355" s="46"/>
    </row>
    <row r="1356" spans="2:45" s="192" customFormat="1">
      <c r="B1356" s="193"/>
      <c r="C1356" s="193"/>
      <c r="D1356" s="194"/>
      <c r="E1356" s="194"/>
      <c r="H1356" s="194"/>
      <c r="I1356" s="194"/>
      <c r="J1356" s="194"/>
      <c r="K1356" s="194"/>
      <c r="L1356" s="194"/>
      <c r="M1356" s="194"/>
      <c r="N1356" s="194"/>
      <c r="O1356" s="194"/>
      <c r="P1356" s="194"/>
      <c r="Q1356" s="194"/>
      <c r="R1356" s="194"/>
      <c r="S1356" s="194"/>
      <c r="T1356" s="194"/>
      <c r="U1356" s="194"/>
      <c r="V1356" s="194"/>
      <c r="W1356" s="194"/>
      <c r="X1356" s="194"/>
      <c r="Y1356" s="194"/>
      <c r="Z1356" s="194"/>
      <c r="AA1356" s="194"/>
      <c r="AB1356" s="194"/>
      <c r="AC1356" s="194"/>
      <c r="AD1356" s="194"/>
      <c r="AE1356" s="194"/>
      <c r="AF1356" s="194"/>
      <c r="AG1356" s="194"/>
      <c r="AH1356" s="194"/>
      <c r="AI1356" s="194"/>
      <c r="AJ1356" s="194"/>
      <c r="AK1356" s="194"/>
      <c r="AL1356" s="194"/>
      <c r="AM1356" s="194"/>
      <c r="AN1356" s="194"/>
      <c r="AO1356" s="194"/>
      <c r="AP1356" s="194"/>
      <c r="AQ1356" s="194"/>
      <c r="AR1356" s="194"/>
      <c r="AS1356" s="46"/>
    </row>
    <row r="1357" spans="2:45" s="192" customFormat="1">
      <c r="B1357" s="193"/>
      <c r="C1357" s="193"/>
      <c r="D1357" s="194"/>
      <c r="E1357" s="194"/>
      <c r="H1357" s="194"/>
      <c r="I1357" s="194"/>
      <c r="J1357" s="194"/>
      <c r="K1357" s="194"/>
      <c r="L1357" s="194"/>
      <c r="M1357" s="194"/>
      <c r="N1357" s="194"/>
      <c r="O1357" s="194"/>
      <c r="P1357" s="194"/>
      <c r="Q1357" s="194"/>
      <c r="R1357" s="194"/>
      <c r="S1357" s="194"/>
      <c r="T1357" s="194"/>
      <c r="U1357" s="194"/>
      <c r="V1357" s="194"/>
      <c r="W1357" s="194"/>
      <c r="X1357" s="194"/>
      <c r="Y1357" s="194"/>
      <c r="Z1357" s="194"/>
      <c r="AA1357" s="194"/>
      <c r="AB1357" s="194"/>
      <c r="AC1357" s="194"/>
      <c r="AD1357" s="194"/>
      <c r="AE1357" s="194"/>
      <c r="AF1357" s="194"/>
      <c r="AG1357" s="194"/>
      <c r="AH1357" s="194"/>
      <c r="AI1357" s="194"/>
      <c r="AJ1357" s="194"/>
      <c r="AK1357" s="194"/>
      <c r="AL1357" s="194"/>
      <c r="AM1357" s="194"/>
      <c r="AN1357" s="194"/>
      <c r="AO1357" s="194"/>
      <c r="AP1357" s="194"/>
      <c r="AQ1357" s="194"/>
      <c r="AR1357" s="194"/>
      <c r="AS1357" s="46"/>
    </row>
    <row r="1358" spans="2:45" s="192" customFormat="1">
      <c r="B1358" s="193"/>
      <c r="C1358" s="193"/>
      <c r="D1358" s="194"/>
      <c r="E1358" s="194"/>
      <c r="H1358" s="194"/>
      <c r="I1358" s="194"/>
      <c r="J1358" s="194"/>
      <c r="K1358" s="194"/>
      <c r="L1358" s="194"/>
      <c r="M1358" s="194"/>
      <c r="N1358" s="194"/>
      <c r="O1358" s="194"/>
      <c r="P1358" s="194"/>
      <c r="Q1358" s="194"/>
      <c r="R1358" s="194"/>
      <c r="S1358" s="194"/>
      <c r="T1358" s="194"/>
      <c r="U1358" s="194"/>
      <c r="V1358" s="194"/>
      <c r="W1358" s="194"/>
      <c r="X1358" s="194"/>
      <c r="Y1358" s="194"/>
      <c r="Z1358" s="194"/>
      <c r="AA1358" s="194"/>
      <c r="AB1358" s="194"/>
      <c r="AC1358" s="194"/>
      <c r="AD1358" s="194"/>
      <c r="AE1358" s="194"/>
      <c r="AF1358" s="194"/>
      <c r="AG1358" s="194"/>
      <c r="AH1358" s="194"/>
      <c r="AI1358" s="194"/>
      <c r="AJ1358" s="194"/>
      <c r="AK1358" s="194"/>
      <c r="AL1358" s="194"/>
      <c r="AM1358" s="194"/>
      <c r="AN1358" s="194"/>
      <c r="AO1358" s="194"/>
      <c r="AP1358" s="194"/>
      <c r="AQ1358" s="194"/>
      <c r="AR1358" s="194"/>
      <c r="AS1358" s="46"/>
    </row>
    <row r="1359" spans="2:45" s="192" customFormat="1">
      <c r="B1359" s="193"/>
      <c r="C1359" s="193"/>
      <c r="D1359" s="194"/>
      <c r="E1359" s="194"/>
      <c r="H1359" s="194"/>
      <c r="I1359" s="194"/>
      <c r="J1359" s="194"/>
      <c r="K1359" s="194"/>
      <c r="L1359" s="194"/>
      <c r="M1359" s="194"/>
      <c r="N1359" s="194"/>
      <c r="O1359" s="194"/>
      <c r="P1359" s="194"/>
      <c r="Q1359" s="194"/>
      <c r="R1359" s="194"/>
      <c r="S1359" s="194"/>
      <c r="T1359" s="194"/>
      <c r="U1359" s="194"/>
      <c r="V1359" s="194"/>
      <c r="W1359" s="194"/>
      <c r="X1359" s="194"/>
      <c r="Y1359" s="194"/>
      <c r="Z1359" s="194"/>
      <c r="AA1359" s="194"/>
      <c r="AB1359" s="194"/>
      <c r="AC1359" s="194"/>
      <c r="AD1359" s="194"/>
      <c r="AE1359" s="194"/>
      <c r="AF1359" s="194"/>
      <c r="AG1359" s="194"/>
      <c r="AH1359" s="194"/>
      <c r="AI1359" s="194"/>
      <c r="AJ1359" s="194"/>
      <c r="AK1359" s="194"/>
      <c r="AL1359" s="194"/>
      <c r="AM1359" s="194"/>
      <c r="AN1359" s="194"/>
      <c r="AO1359" s="194"/>
      <c r="AP1359" s="194"/>
      <c r="AQ1359" s="194"/>
      <c r="AR1359" s="194"/>
      <c r="AS1359" s="46"/>
    </row>
    <row r="1360" spans="2:45" s="192" customFormat="1">
      <c r="B1360" s="193"/>
      <c r="C1360" s="193"/>
      <c r="D1360" s="194"/>
      <c r="E1360" s="194"/>
      <c r="H1360" s="194"/>
      <c r="I1360" s="194"/>
      <c r="J1360" s="194"/>
      <c r="K1360" s="194"/>
      <c r="L1360" s="194"/>
      <c r="M1360" s="194"/>
      <c r="N1360" s="194"/>
      <c r="O1360" s="194"/>
      <c r="P1360" s="194"/>
      <c r="Q1360" s="194"/>
      <c r="R1360" s="194"/>
      <c r="S1360" s="194"/>
      <c r="T1360" s="194"/>
      <c r="U1360" s="194"/>
      <c r="V1360" s="194"/>
      <c r="W1360" s="194"/>
      <c r="X1360" s="194"/>
      <c r="Y1360" s="194"/>
      <c r="Z1360" s="194"/>
      <c r="AA1360" s="194"/>
      <c r="AB1360" s="194"/>
      <c r="AC1360" s="194"/>
      <c r="AD1360" s="194"/>
      <c r="AE1360" s="194"/>
      <c r="AF1360" s="194"/>
      <c r="AG1360" s="194"/>
      <c r="AH1360" s="194"/>
      <c r="AI1360" s="194"/>
      <c r="AJ1360" s="194"/>
      <c r="AK1360" s="194"/>
      <c r="AL1360" s="194"/>
      <c r="AM1360" s="194"/>
      <c r="AN1360" s="194"/>
      <c r="AO1360" s="194"/>
      <c r="AP1360" s="194"/>
      <c r="AQ1360" s="194"/>
      <c r="AR1360" s="194"/>
      <c r="AS1360" s="46"/>
    </row>
    <row r="1361" spans="2:45" s="192" customFormat="1">
      <c r="B1361" s="193"/>
      <c r="C1361" s="193"/>
      <c r="D1361" s="194"/>
      <c r="E1361" s="194"/>
      <c r="H1361" s="194"/>
      <c r="I1361" s="194"/>
      <c r="J1361" s="194"/>
      <c r="K1361" s="194"/>
      <c r="L1361" s="194"/>
      <c r="M1361" s="194"/>
      <c r="N1361" s="194"/>
      <c r="O1361" s="194"/>
      <c r="P1361" s="194"/>
      <c r="Q1361" s="194"/>
      <c r="R1361" s="194"/>
      <c r="S1361" s="194"/>
      <c r="T1361" s="194"/>
      <c r="U1361" s="194"/>
      <c r="V1361" s="194"/>
      <c r="W1361" s="194"/>
      <c r="X1361" s="194"/>
      <c r="Y1361" s="194"/>
      <c r="Z1361" s="194"/>
      <c r="AA1361" s="194"/>
      <c r="AB1361" s="194"/>
      <c r="AC1361" s="194"/>
      <c r="AD1361" s="194"/>
      <c r="AE1361" s="194"/>
      <c r="AF1361" s="194"/>
      <c r="AG1361" s="194"/>
      <c r="AH1361" s="194"/>
      <c r="AI1361" s="194"/>
      <c r="AJ1361" s="194"/>
      <c r="AK1361" s="194"/>
      <c r="AL1361" s="194"/>
      <c r="AM1361" s="194"/>
      <c r="AN1361" s="194"/>
      <c r="AO1361" s="194"/>
      <c r="AP1361" s="194"/>
      <c r="AQ1361" s="194"/>
      <c r="AR1361" s="194"/>
      <c r="AS1361" s="46"/>
    </row>
    <row r="1362" spans="2:45" s="192" customFormat="1">
      <c r="B1362" s="193"/>
      <c r="C1362" s="193"/>
      <c r="D1362" s="194"/>
      <c r="E1362" s="194"/>
      <c r="H1362" s="194"/>
      <c r="I1362" s="194"/>
      <c r="J1362" s="194"/>
      <c r="K1362" s="194"/>
      <c r="L1362" s="194"/>
      <c r="M1362" s="194"/>
      <c r="N1362" s="194"/>
      <c r="O1362" s="194"/>
      <c r="P1362" s="194"/>
      <c r="Q1362" s="194"/>
      <c r="R1362" s="194"/>
      <c r="S1362" s="194"/>
      <c r="T1362" s="194"/>
      <c r="U1362" s="194"/>
      <c r="V1362" s="194"/>
      <c r="W1362" s="194"/>
      <c r="X1362" s="194"/>
      <c r="Y1362" s="194"/>
      <c r="Z1362" s="194"/>
      <c r="AA1362" s="194"/>
      <c r="AB1362" s="194"/>
      <c r="AC1362" s="194"/>
      <c r="AD1362" s="194"/>
      <c r="AE1362" s="194"/>
      <c r="AF1362" s="194"/>
      <c r="AG1362" s="194"/>
      <c r="AH1362" s="194"/>
      <c r="AI1362" s="194"/>
      <c r="AJ1362" s="194"/>
      <c r="AK1362" s="194"/>
      <c r="AL1362" s="194"/>
      <c r="AM1362" s="194"/>
      <c r="AN1362" s="194"/>
      <c r="AO1362" s="194"/>
      <c r="AP1362" s="194"/>
      <c r="AQ1362" s="194"/>
      <c r="AR1362" s="194"/>
      <c r="AS1362" s="46"/>
    </row>
    <row r="1363" spans="2:45" s="192" customFormat="1">
      <c r="B1363" s="193"/>
      <c r="C1363" s="193"/>
      <c r="D1363" s="194"/>
      <c r="E1363" s="194"/>
      <c r="H1363" s="194"/>
      <c r="I1363" s="194"/>
      <c r="J1363" s="194"/>
      <c r="K1363" s="194"/>
      <c r="L1363" s="194"/>
      <c r="M1363" s="194"/>
      <c r="N1363" s="194"/>
      <c r="O1363" s="194"/>
      <c r="P1363" s="194"/>
      <c r="Q1363" s="194"/>
      <c r="R1363" s="194"/>
      <c r="S1363" s="194"/>
      <c r="T1363" s="194"/>
      <c r="U1363" s="194"/>
      <c r="V1363" s="194"/>
      <c r="W1363" s="194"/>
      <c r="X1363" s="194"/>
      <c r="Y1363" s="194"/>
      <c r="Z1363" s="194"/>
      <c r="AA1363" s="194"/>
      <c r="AB1363" s="194"/>
      <c r="AC1363" s="194"/>
      <c r="AD1363" s="194"/>
      <c r="AE1363" s="194"/>
      <c r="AF1363" s="194"/>
      <c r="AG1363" s="194"/>
      <c r="AH1363" s="194"/>
      <c r="AI1363" s="194"/>
      <c r="AJ1363" s="194"/>
      <c r="AK1363" s="194"/>
      <c r="AL1363" s="194"/>
      <c r="AM1363" s="194"/>
      <c r="AN1363" s="194"/>
      <c r="AO1363" s="194"/>
      <c r="AP1363" s="194"/>
      <c r="AQ1363" s="194"/>
      <c r="AR1363" s="194"/>
      <c r="AS1363" s="46"/>
    </row>
    <row r="1364" spans="2:45" s="192" customFormat="1">
      <c r="B1364" s="193"/>
      <c r="C1364" s="193"/>
      <c r="D1364" s="194"/>
      <c r="E1364" s="194"/>
      <c r="H1364" s="194"/>
      <c r="I1364" s="194"/>
      <c r="J1364" s="194"/>
      <c r="K1364" s="194"/>
      <c r="L1364" s="194"/>
      <c r="M1364" s="194"/>
      <c r="N1364" s="194"/>
      <c r="O1364" s="194"/>
      <c r="P1364" s="194"/>
      <c r="Q1364" s="194"/>
      <c r="R1364" s="194"/>
      <c r="S1364" s="194"/>
      <c r="T1364" s="194"/>
      <c r="U1364" s="194"/>
      <c r="V1364" s="194"/>
      <c r="W1364" s="194"/>
      <c r="X1364" s="194"/>
      <c r="Y1364" s="194"/>
      <c r="Z1364" s="194"/>
      <c r="AA1364" s="194"/>
      <c r="AB1364" s="194"/>
      <c r="AC1364" s="194"/>
      <c r="AD1364" s="194"/>
      <c r="AE1364" s="194"/>
      <c r="AF1364" s="194"/>
      <c r="AG1364" s="194"/>
      <c r="AH1364" s="194"/>
      <c r="AI1364" s="194"/>
      <c r="AJ1364" s="194"/>
      <c r="AK1364" s="194"/>
      <c r="AL1364" s="194"/>
      <c r="AM1364" s="194"/>
      <c r="AN1364" s="194"/>
      <c r="AO1364" s="194"/>
      <c r="AP1364" s="194"/>
      <c r="AQ1364" s="194"/>
      <c r="AR1364" s="194"/>
      <c r="AS1364" s="46"/>
    </row>
    <row r="1365" spans="2:45" s="192" customFormat="1">
      <c r="B1365" s="193"/>
      <c r="C1365" s="193"/>
      <c r="D1365" s="194"/>
      <c r="E1365" s="194"/>
      <c r="H1365" s="194"/>
      <c r="I1365" s="194"/>
      <c r="J1365" s="194"/>
      <c r="K1365" s="194"/>
      <c r="L1365" s="194"/>
      <c r="M1365" s="194"/>
      <c r="N1365" s="194"/>
      <c r="O1365" s="194"/>
      <c r="P1365" s="194"/>
      <c r="Q1365" s="194"/>
      <c r="R1365" s="194"/>
      <c r="S1365" s="194"/>
      <c r="T1365" s="194"/>
      <c r="U1365" s="194"/>
      <c r="V1365" s="194"/>
      <c r="W1365" s="194"/>
      <c r="X1365" s="194"/>
      <c r="Y1365" s="194"/>
      <c r="Z1365" s="194"/>
      <c r="AA1365" s="194"/>
      <c r="AB1365" s="194"/>
      <c r="AC1365" s="194"/>
      <c r="AD1365" s="194"/>
      <c r="AE1365" s="194"/>
      <c r="AF1365" s="194"/>
      <c r="AG1365" s="194"/>
      <c r="AH1365" s="194"/>
      <c r="AI1365" s="194"/>
      <c r="AJ1365" s="194"/>
      <c r="AK1365" s="194"/>
      <c r="AL1365" s="194"/>
      <c r="AM1365" s="194"/>
      <c r="AN1365" s="194"/>
      <c r="AO1365" s="194"/>
      <c r="AP1365" s="194"/>
      <c r="AQ1365" s="194"/>
      <c r="AR1365" s="194"/>
      <c r="AS1365" s="46"/>
    </row>
    <row r="1366" spans="2:45" s="192" customFormat="1">
      <c r="B1366" s="193"/>
      <c r="C1366" s="193"/>
      <c r="D1366" s="194"/>
      <c r="E1366" s="194"/>
      <c r="H1366" s="194"/>
      <c r="I1366" s="194"/>
      <c r="J1366" s="194"/>
      <c r="K1366" s="194"/>
      <c r="L1366" s="194"/>
      <c r="M1366" s="194"/>
      <c r="N1366" s="194"/>
      <c r="O1366" s="194"/>
      <c r="P1366" s="194"/>
      <c r="Q1366" s="194"/>
      <c r="R1366" s="194"/>
      <c r="S1366" s="194"/>
      <c r="T1366" s="194"/>
      <c r="U1366" s="194"/>
      <c r="V1366" s="194"/>
      <c r="W1366" s="194"/>
      <c r="X1366" s="194"/>
      <c r="Y1366" s="194"/>
      <c r="Z1366" s="194"/>
      <c r="AA1366" s="194"/>
      <c r="AB1366" s="194"/>
      <c r="AC1366" s="194"/>
      <c r="AD1366" s="194"/>
      <c r="AE1366" s="194"/>
      <c r="AF1366" s="194"/>
      <c r="AG1366" s="194"/>
      <c r="AH1366" s="194"/>
      <c r="AI1366" s="194"/>
      <c r="AJ1366" s="194"/>
      <c r="AK1366" s="194"/>
      <c r="AL1366" s="194"/>
      <c r="AM1366" s="194"/>
      <c r="AN1366" s="194"/>
      <c r="AO1366" s="194"/>
      <c r="AP1366" s="194"/>
      <c r="AQ1366" s="194"/>
      <c r="AR1366" s="194"/>
      <c r="AS1366" s="46"/>
    </row>
    <row r="1367" spans="2:45" s="192" customFormat="1">
      <c r="B1367" s="193"/>
      <c r="C1367" s="193"/>
      <c r="D1367" s="194"/>
      <c r="E1367" s="194"/>
      <c r="H1367" s="194"/>
      <c r="I1367" s="194"/>
      <c r="J1367" s="194"/>
      <c r="K1367" s="194"/>
      <c r="L1367" s="194"/>
      <c r="M1367" s="194"/>
      <c r="N1367" s="194"/>
      <c r="O1367" s="194"/>
      <c r="P1367" s="194"/>
      <c r="Q1367" s="194"/>
      <c r="R1367" s="194"/>
      <c r="S1367" s="194"/>
      <c r="T1367" s="194"/>
      <c r="U1367" s="194"/>
      <c r="V1367" s="194"/>
      <c r="W1367" s="194"/>
      <c r="X1367" s="194"/>
      <c r="Y1367" s="194"/>
      <c r="Z1367" s="194"/>
      <c r="AA1367" s="194"/>
      <c r="AB1367" s="194"/>
      <c r="AC1367" s="194"/>
      <c r="AD1367" s="194"/>
      <c r="AE1367" s="194"/>
      <c r="AF1367" s="194"/>
      <c r="AG1367" s="194"/>
      <c r="AH1367" s="194"/>
      <c r="AI1367" s="194"/>
      <c r="AJ1367" s="194"/>
      <c r="AK1367" s="194"/>
      <c r="AL1367" s="194"/>
      <c r="AM1367" s="194"/>
      <c r="AN1367" s="194"/>
      <c r="AO1367" s="194"/>
      <c r="AP1367" s="194"/>
      <c r="AQ1367" s="194"/>
      <c r="AR1367" s="194"/>
      <c r="AS1367" s="46"/>
    </row>
    <row r="1368" spans="2:45" s="192" customFormat="1">
      <c r="B1368" s="193"/>
      <c r="C1368" s="193"/>
      <c r="D1368" s="194"/>
      <c r="E1368" s="194"/>
      <c r="H1368" s="194"/>
      <c r="I1368" s="194"/>
      <c r="J1368" s="194"/>
      <c r="K1368" s="194"/>
      <c r="L1368" s="194"/>
      <c r="M1368" s="194"/>
      <c r="N1368" s="194"/>
      <c r="O1368" s="194"/>
      <c r="P1368" s="194"/>
      <c r="Q1368" s="194"/>
      <c r="R1368" s="194"/>
      <c r="S1368" s="194"/>
      <c r="T1368" s="194"/>
      <c r="U1368" s="194"/>
      <c r="V1368" s="194"/>
      <c r="W1368" s="194"/>
      <c r="X1368" s="194"/>
      <c r="Y1368" s="194"/>
      <c r="Z1368" s="194"/>
      <c r="AA1368" s="194"/>
      <c r="AB1368" s="194"/>
      <c r="AC1368" s="194"/>
      <c r="AD1368" s="194"/>
      <c r="AE1368" s="194"/>
      <c r="AF1368" s="194"/>
      <c r="AG1368" s="194"/>
      <c r="AH1368" s="194"/>
      <c r="AI1368" s="194"/>
      <c r="AJ1368" s="194"/>
      <c r="AK1368" s="194"/>
      <c r="AL1368" s="194"/>
      <c r="AM1368" s="194"/>
      <c r="AN1368" s="194"/>
      <c r="AO1368" s="194"/>
      <c r="AP1368" s="194"/>
      <c r="AQ1368" s="194"/>
      <c r="AR1368" s="194"/>
      <c r="AS1368" s="46"/>
    </row>
    <row r="1369" spans="2:45" s="192" customFormat="1">
      <c r="B1369" s="193"/>
      <c r="C1369" s="193"/>
      <c r="D1369" s="194"/>
      <c r="E1369" s="194"/>
      <c r="H1369" s="194"/>
      <c r="I1369" s="194"/>
      <c r="J1369" s="194"/>
      <c r="K1369" s="194"/>
      <c r="L1369" s="194"/>
      <c r="M1369" s="194"/>
      <c r="N1369" s="194"/>
      <c r="O1369" s="194"/>
      <c r="P1369" s="194"/>
      <c r="Q1369" s="194"/>
      <c r="R1369" s="194"/>
      <c r="S1369" s="194"/>
      <c r="T1369" s="194"/>
      <c r="U1369" s="194"/>
      <c r="V1369" s="194"/>
      <c r="W1369" s="194"/>
      <c r="X1369" s="194"/>
      <c r="Y1369" s="194"/>
      <c r="Z1369" s="194"/>
      <c r="AA1369" s="194"/>
      <c r="AB1369" s="194"/>
      <c r="AC1369" s="194"/>
      <c r="AD1369" s="194"/>
      <c r="AE1369" s="194"/>
      <c r="AF1369" s="194"/>
      <c r="AG1369" s="194"/>
      <c r="AH1369" s="194"/>
      <c r="AI1369" s="194"/>
      <c r="AJ1369" s="194"/>
      <c r="AK1369" s="194"/>
      <c r="AL1369" s="194"/>
      <c r="AM1369" s="194"/>
      <c r="AN1369" s="194"/>
      <c r="AO1369" s="194"/>
      <c r="AP1369" s="194"/>
      <c r="AQ1369" s="194"/>
      <c r="AR1369" s="194"/>
      <c r="AS1369" s="46"/>
    </row>
    <row r="1370" spans="2:45" s="192" customFormat="1">
      <c r="B1370" s="193"/>
      <c r="C1370" s="193"/>
      <c r="D1370" s="194"/>
      <c r="E1370" s="194"/>
      <c r="H1370" s="194"/>
      <c r="I1370" s="194"/>
      <c r="J1370" s="194"/>
      <c r="K1370" s="194"/>
      <c r="L1370" s="194"/>
      <c r="M1370" s="194"/>
      <c r="N1370" s="194"/>
      <c r="O1370" s="194"/>
      <c r="P1370" s="194"/>
      <c r="Q1370" s="194"/>
      <c r="R1370" s="194"/>
      <c r="S1370" s="194"/>
      <c r="T1370" s="194"/>
      <c r="U1370" s="194"/>
      <c r="V1370" s="194"/>
      <c r="W1370" s="194"/>
      <c r="X1370" s="194"/>
      <c r="Y1370" s="194"/>
      <c r="Z1370" s="194"/>
      <c r="AA1370" s="194"/>
      <c r="AB1370" s="194"/>
      <c r="AC1370" s="194"/>
      <c r="AD1370" s="194"/>
      <c r="AE1370" s="194"/>
      <c r="AF1370" s="194"/>
      <c r="AG1370" s="194"/>
      <c r="AH1370" s="194"/>
      <c r="AI1370" s="194"/>
      <c r="AJ1370" s="194"/>
      <c r="AK1370" s="194"/>
      <c r="AL1370" s="194"/>
      <c r="AM1370" s="194"/>
      <c r="AN1370" s="194"/>
      <c r="AO1370" s="194"/>
      <c r="AP1370" s="194"/>
      <c r="AQ1370" s="194"/>
      <c r="AR1370" s="194"/>
      <c r="AS1370" s="46"/>
    </row>
    <row r="1371" spans="2:45" s="192" customFormat="1">
      <c r="B1371" s="193"/>
      <c r="C1371" s="193"/>
      <c r="D1371" s="194"/>
      <c r="E1371" s="194"/>
      <c r="H1371" s="194"/>
      <c r="I1371" s="194"/>
      <c r="J1371" s="194"/>
      <c r="K1371" s="194"/>
      <c r="L1371" s="194"/>
      <c r="M1371" s="194"/>
      <c r="N1371" s="194"/>
      <c r="O1371" s="194"/>
      <c r="P1371" s="194"/>
      <c r="Q1371" s="194"/>
      <c r="R1371" s="194"/>
      <c r="S1371" s="194"/>
      <c r="T1371" s="194"/>
      <c r="U1371" s="194"/>
      <c r="V1371" s="194"/>
      <c r="W1371" s="194"/>
      <c r="X1371" s="194"/>
      <c r="Y1371" s="194"/>
      <c r="Z1371" s="194"/>
      <c r="AA1371" s="194"/>
      <c r="AB1371" s="194"/>
      <c r="AC1371" s="194"/>
      <c r="AD1371" s="194"/>
      <c r="AE1371" s="194"/>
      <c r="AF1371" s="194"/>
      <c r="AG1371" s="194"/>
      <c r="AH1371" s="194"/>
      <c r="AI1371" s="194"/>
      <c r="AJ1371" s="194"/>
      <c r="AK1371" s="194"/>
      <c r="AL1371" s="194"/>
      <c r="AM1371" s="194"/>
      <c r="AN1371" s="194"/>
      <c r="AO1371" s="194"/>
      <c r="AP1371" s="194"/>
      <c r="AQ1371" s="194"/>
      <c r="AR1371" s="194"/>
      <c r="AS1371" s="46"/>
    </row>
    <row r="1372" spans="2:45" s="192" customFormat="1">
      <c r="B1372" s="193"/>
      <c r="C1372" s="193"/>
      <c r="D1372" s="194"/>
      <c r="E1372" s="194"/>
      <c r="H1372" s="194"/>
      <c r="I1372" s="194"/>
      <c r="J1372" s="194"/>
      <c r="K1372" s="194"/>
      <c r="L1372" s="194"/>
      <c r="M1372" s="194"/>
      <c r="N1372" s="194"/>
      <c r="O1372" s="194"/>
      <c r="P1372" s="194"/>
      <c r="Q1372" s="194"/>
      <c r="R1372" s="194"/>
      <c r="S1372" s="194"/>
      <c r="T1372" s="194"/>
      <c r="U1372" s="194"/>
      <c r="V1372" s="194"/>
      <c r="W1372" s="194"/>
      <c r="X1372" s="194"/>
      <c r="Y1372" s="194"/>
      <c r="Z1372" s="194"/>
      <c r="AA1372" s="194"/>
      <c r="AB1372" s="194"/>
      <c r="AC1372" s="194"/>
      <c r="AD1372" s="194"/>
      <c r="AE1372" s="194"/>
      <c r="AF1372" s="194"/>
      <c r="AG1372" s="194"/>
      <c r="AH1372" s="194"/>
      <c r="AI1372" s="194"/>
      <c r="AJ1372" s="194"/>
      <c r="AK1372" s="194"/>
      <c r="AL1372" s="194"/>
      <c r="AM1372" s="194"/>
      <c r="AN1372" s="194"/>
      <c r="AO1372" s="194"/>
      <c r="AP1372" s="194"/>
      <c r="AQ1372" s="194"/>
      <c r="AR1372" s="194"/>
      <c r="AS1372" s="46"/>
    </row>
    <row r="1373" spans="2:45" s="192" customFormat="1">
      <c r="B1373" s="193"/>
      <c r="C1373" s="193"/>
      <c r="D1373" s="194"/>
      <c r="E1373" s="194"/>
      <c r="H1373" s="194"/>
      <c r="I1373" s="194"/>
      <c r="J1373" s="194"/>
      <c r="K1373" s="194"/>
      <c r="L1373" s="194"/>
      <c r="M1373" s="194"/>
      <c r="N1373" s="194"/>
      <c r="O1373" s="194"/>
      <c r="P1373" s="194"/>
      <c r="Q1373" s="194"/>
      <c r="R1373" s="194"/>
      <c r="S1373" s="194"/>
      <c r="T1373" s="194"/>
      <c r="U1373" s="194"/>
      <c r="V1373" s="194"/>
      <c r="W1373" s="194"/>
      <c r="X1373" s="194"/>
      <c r="Y1373" s="194"/>
      <c r="Z1373" s="194"/>
      <c r="AA1373" s="194"/>
      <c r="AB1373" s="194"/>
      <c r="AC1373" s="194"/>
      <c r="AD1373" s="194"/>
      <c r="AE1373" s="194"/>
      <c r="AF1373" s="194"/>
      <c r="AG1373" s="194"/>
      <c r="AH1373" s="194"/>
      <c r="AI1373" s="194"/>
      <c r="AJ1373" s="194"/>
      <c r="AK1373" s="194"/>
      <c r="AL1373" s="194"/>
      <c r="AM1373" s="194"/>
      <c r="AN1373" s="194"/>
      <c r="AO1373" s="194"/>
      <c r="AP1373" s="194"/>
      <c r="AQ1373" s="194"/>
      <c r="AR1373" s="194"/>
      <c r="AS1373" s="46"/>
    </row>
    <row r="1374" spans="2:45" s="192" customFormat="1">
      <c r="B1374" s="193"/>
      <c r="C1374" s="193"/>
      <c r="D1374" s="194"/>
      <c r="E1374" s="194"/>
      <c r="H1374" s="194"/>
      <c r="I1374" s="194"/>
      <c r="J1374" s="194"/>
      <c r="K1374" s="194"/>
      <c r="L1374" s="194"/>
      <c r="M1374" s="194"/>
      <c r="N1374" s="194"/>
      <c r="O1374" s="194"/>
      <c r="P1374" s="194"/>
      <c r="Q1374" s="194"/>
      <c r="R1374" s="194"/>
      <c r="S1374" s="194"/>
      <c r="T1374" s="194"/>
      <c r="U1374" s="194"/>
      <c r="V1374" s="194"/>
      <c r="W1374" s="194"/>
      <c r="X1374" s="194"/>
      <c r="Y1374" s="194"/>
      <c r="Z1374" s="194"/>
      <c r="AA1374" s="194"/>
      <c r="AB1374" s="194"/>
      <c r="AC1374" s="194"/>
      <c r="AD1374" s="194"/>
      <c r="AE1374" s="194"/>
      <c r="AF1374" s="194"/>
      <c r="AG1374" s="194"/>
      <c r="AH1374" s="194"/>
      <c r="AI1374" s="194"/>
      <c r="AJ1374" s="194"/>
      <c r="AK1374" s="194"/>
      <c r="AL1374" s="194"/>
      <c r="AM1374" s="194"/>
      <c r="AN1374" s="194"/>
      <c r="AO1374" s="194"/>
      <c r="AP1374" s="194"/>
      <c r="AQ1374" s="194"/>
      <c r="AR1374" s="194"/>
      <c r="AS1374" s="46"/>
    </row>
    <row r="1375" spans="2:45" s="192" customFormat="1">
      <c r="B1375" s="193"/>
      <c r="C1375" s="193"/>
      <c r="D1375" s="194"/>
      <c r="E1375" s="194"/>
      <c r="H1375" s="194"/>
      <c r="I1375" s="194"/>
      <c r="J1375" s="194"/>
      <c r="K1375" s="194"/>
      <c r="L1375" s="194"/>
      <c r="M1375" s="194"/>
      <c r="N1375" s="194"/>
      <c r="O1375" s="194"/>
      <c r="P1375" s="194"/>
      <c r="Q1375" s="194"/>
      <c r="R1375" s="194"/>
      <c r="S1375" s="194"/>
      <c r="T1375" s="194"/>
      <c r="U1375" s="194"/>
      <c r="V1375" s="194"/>
      <c r="W1375" s="194"/>
      <c r="X1375" s="194"/>
      <c r="Y1375" s="194"/>
      <c r="Z1375" s="194"/>
      <c r="AA1375" s="194"/>
      <c r="AB1375" s="194"/>
      <c r="AC1375" s="194"/>
      <c r="AD1375" s="194"/>
      <c r="AE1375" s="194"/>
      <c r="AF1375" s="194"/>
      <c r="AG1375" s="194"/>
      <c r="AH1375" s="194"/>
      <c r="AI1375" s="194"/>
      <c r="AJ1375" s="194"/>
      <c r="AK1375" s="194"/>
      <c r="AL1375" s="194"/>
      <c r="AM1375" s="194"/>
      <c r="AN1375" s="194"/>
      <c r="AO1375" s="194"/>
      <c r="AP1375" s="194"/>
      <c r="AQ1375" s="194"/>
      <c r="AR1375" s="194"/>
      <c r="AS1375" s="46"/>
    </row>
    <row r="1376" spans="2:45" s="192" customFormat="1">
      <c r="B1376" s="193"/>
      <c r="C1376" s="193"/>
      <c r="D1376" s="194"/>
      <c r="E1376" s="194"/>
      <c r="H1376" s="194"/>
      <c r="I1376" s="194"/>
      <c r="J1376" s="194"/>
      <c r="K1376" s="194"/>
      <c r="L1376" s="194"/>
      <c r="M1376" s="194"/>
      <c r="N1376" s="194"/>
      <c r="O1376" s="194"/>
      <c r="P1376" s="194"/>
      <c r="Q1376" s="194"/>
      <c r="R1376" s="194"/>
      <c r="S1376" s="194"/>
      <c r="T1376" s="194"/>
      <c r="U1376" s="194"/>
      <c r="V1376" s="194"/>
      <c r="W1376" s="194"/>
      <c r="X1376" s="194"/>
      <c r="Y1376" s="194"/>
      <c r="Z1376" s="194"/>
      <c r="AA1376" s="194"/>
      <c r="AB1376" s="194"/>
      <c r="AC1376" s="194"/>
      <c r="AD1376" s="194"/>
      <c r="AE1376" s="194"/>
      <c r="AF1376" s="194"/>
      <c r="AG1376" s="194"/>
      <c r="AH1376" s="194"/>
      <c r="AI1376" s="194"/>
      <c r="AJ1376" s="194"/>
      <c r="AK1376" s="194"/>
      <c r="AL1376" s="194"/>
      <c r="AM1376" s="194"/>
      <c r="AN1376" s="194"/>
      <c r="AO1376" s="194"/>
      <c r="AP1376" s="194"/>
      <c r="AQ1376" s="194"/>
      <c r="AR1376" s="194"/>
      <c r="AS1376" s="46"/>
    </row>
    <row r="1377" spans="2:45" s="192" customFormat="1">
      <c r="B1377" s="193"/>
      <c r="C1377" s="193"/>
      <c r="D1377" s="194"/>
      <c r="E1377" s="194"/>
      <c r="H1377" s="194"/>
      <c r="I1377" s="194"/>
      <c r="J1377" s="194"/>
      <c r="K1377" s="194"/>
      <c r="L1377" s="194"/>
      <c r="M1377" s="194"/>
      <c r="N1377" s="194"/>
      <c r="O1377" s="194"/>
      <c r="P1377" s="194"/>
      <c r="Q1377" s="194"/>
      <c r="R1377" s="194"/>
      <c r="S1377" s="194"/>
      <c r="T1377" s="194"/>
      <c r="U1377" s="194"/>
      <c r="V1377" s="194"/>
      <c r="W1377" s="194"/>
      <c r="X1377" s="194"/>
      <c r="Y1377" s="194"/>
      <c r="Z1377" s="194"/>
      <c r="AA1377" s="194"/>
      <c r="AB1377" s="194"/>
      <c r="AC1377" s="194"/>
      <c r="AD1377" s="194"/>
      <c r="AE1377" s="194"/>
      <c r="AF1377" s="194"/>
      <c r="AG1377" s="194"/>
      <c r="AH1377" s="194"/>
      <c r="AI1377" s="194"/>
      <c r="AJ1377" s="194"/>
      <c r="AK1377" s="194"/>
      <c r="AL1377" s="194"/>
      <c r="AM1377" s="194"/>
      <c r="AN1377" s="194"/>
      <c r="AO1377" s="194"/>
      <c r="AP1377" s="194"/>
      <c r="AQ1377" s="194"/>
      <c r="AR1377" s="194"/>
      <c r="AS1377" s="46"/>
    </row>
    <row r="1378" spans="2:45" s="192" customFormat="1">
      <c r="B1378" s="193"/>
      <c r="C1378" s="193"/>
      <c r="D1378" s="194"/>
      <c r="E1378" s="194"/>
      <c r="H1378" s="194"/>
      <c r="I1378" s="194"/>
      <c r="J1378" s="194"/>
      <c r="K1378" s="194"/>
      <c r="L1378" s="194"/>
      <c r="M1378" s="194"/>
      <c r="N1378" s="194"/>
      <c r="O1378" s="194"/>
      <c r="P1378" s="194"/>
      <c r="Q1378" s="194"/>
      <c r="R1378" s="194"/>
      <c r="S1378" s="194"/>
      <c r="T1378" s="194"/>
      <c r="U1378" s="194"/>
      <c r="V1378" s="194"/>
      <c r="W1378" s="194"/>
      <c r="X1378" s="194"/>
      <c r="Y1378" s="194"/>
      <c r="Z1378" s="194"/>
      <c r="AA1378" s="194"/>
      <c r="AB1378" s="194"/>
      <c r="AC1378" s="194"/>
      <c r="AD1378" s="194"/>
      <c r="AE1378" s="194"/>
      <c r="AF1378" s="194"/>
      <c r="AG1378" s="194"/>
      <c r="AH1378" s="194"/>
      <c r="AI1378" s="194"/>
      <c r="AJ1378" s="194"/>
      <c r="AK1378" s="194"/>
      <c r="AL1378" s="194"/>
      <c r="AM1378" s="194"/>
      <c r="AN1378" s="194"/>
      <c r="AO1378" s="194"/>
      <c r="AP1378" s="194"/>
      <c r="AQ1378" s="194"/>
      <c r="AR1378" s="194"/>
      <c r="AS1378" s="46"/>
    </row>
    <row r="1379" spans="2:45" s="192" customFormat="1">
      <c r="B1379" s="193"/>
      <c r="C1379" s="193"/>
      <c r="D1379" s="194"/>
      <c r="E1379" s="194"/>
      <c r="H1379" s="194"/>
      <c r="I1379" s="194"/>
      <c r="J1379" s="194"/>
      <c r="K1379" s="194"/>
      <c r="L1379" s="194"/>
      <c r="M1379" s="194"/>
      <c r="N1379" s="194"/>
      <c r="O1379" s="194"/>
      <c r="P1379" s="194"/>
      <c r="Q1379" s="194"/>
      <c r="R1379" s="194"/>
      <c r="S1379" s="194"/>
      <c r="T1379" s="194"/>
      <c r="U1379" s="194"/>
      <c r="V1379" s="194"/>
      <c r="W1379" s="194"/>
      <c r="X1379" s="194"/>
      <c r="Y1379" s="194"/>
      <c r="Z1379" s="194"/>
      <c r="AA1379" s="194"/>
      <c r="AB1379" s="194"/>
      <c r="AC1379" s="194"/>
      <c r="AD1379" s="194"/>
      <c r="AE1379" s="194"/>
      <c r="AF1379" s="194"/>
      <c r="AG1379" s="194"/>
      <c r="AH1379" s="194"/>
      <c r="AI1379" s="194"/>
      <c r="AJ1379" s="194"/>
      <c r="AK1379" s="194"/>
      <c r="AL1379" s="194"/>
      <c r="AM1379" s="194"/>
      <c r="AN1379" s="194"/>
      <c r="AO1379" s="194"/>
      <c r="AP1379" s="194"/>
      <c r="AQ1379" s="194"/>
      <c r="AR1379" s="194"/>
      <c r="AS1379" s="46"/>
    </row>
    <row r="1380" spans="2:45" s="192" customFormat="1">
      <c r="B1380" s="193"/>
      <c r="C1380" s="193"/>
      <c r="D1380" s="194"/>
      <c r="E1380" s="194"/>
      <c r="H1380" s="194"/>
      <c r="I1380" s="194"/>
      <c r="J1380" s="194"/>
      <c r="K1380" s="194"/>
      <c r="L1380" s="194"/>
      <c r="M1380" s="194"/>
      <c r="N1380" s="194"/>
      <c r="O1380" s="194"/>
      <c r="P1380" s="194"/>
      <c r="Q1380" s="194"/>
      <c r="R1380" s="194"/>
      <c r="S1380" s="194"/>
      <c r="T1380" s="194"/>
      <c r="U1380" s="194"/>
      <c r="V1380" s="194"/>
      <c r="W1380" s="194"/>
      <c r="X1380" s="194"/>
      <c r="Y1380" s="194"/>
      <c r="Z1380" s="194"/>
      <c r="AA1380" s="194"/>
      <c r="AB1380" s="194"/>
      <c r="AC1380" s="194"/>
      <c r="AD1380" s="194"/>
      <c r="AE1380" s="194"/>
      <c r="AF1380" s="194"/>
      <c r="AG1380" s="194"/>
      <c r="AH1380" s="194"/>
      <c r="AI1380" s="194"/>
      <c r="AJ1380" s="194"/>
      <c r="AK1380" s="194"/>
      <c r="AL1380" s="194"/>
      <c r="AM1380" s="194"/>
      <c r="AN1380" s="194"/>
      <c r="AO1380" s="194"/>
      <c r="AP1380" s="194"/>
      <c r="AQ1380" s="194"/>
      <c r="AR1380" s="194"/>
      <c r="AS1380" s="46"/>
    </row>
    <row r="1381" spans="2:45" s="192" customFormat="1">
      <c r="B1381" s="193"/>
      <c r="C1381" s="193"/>
      <c r="D1381" s="194"/>
      <c r="E1381" s="194"/>
      <c r="H1381" s="194"/>
      <c r="I1381" s="194"/>
      <c r="J1381" s="194"/>
      <c r="K1381" s="194"/>
      <c r="L1381" s="194"/>
      <c r="M1381" s="194"/>
      <c r="N1381" s="194"/>
      <c r="O1381" s="194"/>
      <c r="P1381" s="194"/>
      <c r="Q1381" s="194"/>
      <c r="R1381" s="194"/>
      <c r="S1381" s="194"/>
      <c r="T1381" s="194"/>
      <c r="U1381" s="194"/>
      <c r="V1381" s="194"/>
      <c r="W1381" s="194"/>
      <c r="X1381" s="194"/>
      <c r="Y1381" s="194"/>
      <c r="Z1381" s="194"/>
      <c r="AA1381" s="194"/>
      <c r="AB1381" s="194"/>
      <c r="AC1381" s="194"/>
      <c r="AD1381" s="194"/>
      <c r="AE1381" s="194"/>
      <c r="AF1381" s="194"/>
      <c r="AG1381" s="194"/>
      <c r="AH1381" s="194"/>
      <c r="AI1381" s="194"/>
      <c r="AJ1381" s="194"/>
      <c r="AK1381" s="194"/>
      <c r="AL1381" s="194"/>
      <c r="AM1381" s="194"/>
      <c r="AN1381" s="194"/>
      <c r="AO1381" s="194"/>
      <c r="AP1381" s="194"/>
      <c r="AQ1381" s="194"/>
      <c r="AR1381" s="194"/>
      <c r="AS1381" s="46"/>
    </row>
    <row r="1382" spans="2:45" s="192" customFormat="1">
      <c r="B1382" s="193"/>
      <c r="C1382" s="193"/>
      <c r="D1382" s="194"/>
      <c r="E1382" s="194"/>
      <c r="H1382" s="194"/>
      <c r="I1382" s="194"/>
      <c r="J1382" s="194"/>
      <c r="K1382" s="194"/>
      <c r="L1382" s="194"/>
      <c r="M1382" s="194"/>
      <c r="N1382" s="194"/>
      <c r="O1382" s="194"/>
      <c r="P1382" s="194"/>
      <c r="Q1382" s="194"/>
      <c r="R1382" s="194"/>
      <c r="S1382" s="194"/>
      <c r="T1382" s="194"/>
      <c r="U1382" s="194"/>
      <c r="V1382" s="194"/>
      <c r="W1382" s="194"/>
      <c r="X1382" s="194"/>
      <c r="Y1382" s="194"/>
      <c r="Z1382" s="194"/>
      <c r="AA1382" s="194"/>
      <c r="AB1382" s="194"/>
      <c r="AC1382" s="194"/>
      <c r="AD1382" s="194"/>
      <c r="AE1382" s="194"/>
      <c r="AF1382" s="194"/>
      <c r="AG1382" s="194"/>
      <c r="AH1382" s="194"/>
      <c r="AI1382" s="194"/>
      <c r="AJ1382" s="194"/>
      <c r="AK1382" s="194"/>
      <c r="AL1382" s="194"/>
      <c r="AM1382" s="194"/>
      <c r="AN1382" s="194"/>
      <c r="AO1382" s="194"/>
      <c r="AP1382" s="194"/>
      <c r="AQ1382" s="194"/>
      <c r="AR1382" s="194"/>
      <c r="AS1382" s="46"/>
    </row>
    <row r="1383" spans="2:45" s="192" customFormat="1">
      <c r="B1383" s="193"/>
      <c r="C1383" s="193"/>
      <c r="D1383" s="194"/>
      <c r="E1383" s="194"/>
      <c r="H1383" s="194"/>
      <c r="I1383" s="194"/>
      <c r="J1383" s="194"/>
      <c r="K1383" s="194"/>
      <c r="L1383" s="194"/>
      <c r="M1383" s="194"/>
      <c r="N1383" s="194"/>
      <c r="O1383" s="194"/>
      <c r="P1383" s="194"/>
      <c r="Q1383" s="194"/>
      <c r="R1383" s="194"/>
      <c r="S1383" s="194"/>
      <c r="T1383" s="194"/>
      <c r="U1383" s="194"/>
      <c r="V1383" s="194"/>
      <c r="W1383" s="194"/>
      <c r="X1383" s="194"/>
      <c r="Y1383" s="194"/>
      <c r="Z1383" s="194"/>
      <c r="AA1383" s="194"/>
      <c r="AB1383" s="194"/>
      <c r="AC1383" s="194"/>
      <c r="AD1383" s="194"/>
      <c r="AE1383" s="194"/>
      <c r="AF1383" s="194"/>
      <c r="AG1383" s="194"/>
      <c r="AH1383" s="194"/>
      <c r="AI1383" s="194"/>
      <c r="AJ1383" s="194"/>
      <c r="AK1383" s="194"/>
      <c r="AL1383" s="194"/>
      <c r="AM1383" s="194"/>
      <c r="AN1383" s="194"/>
      <c r="AO1383" s="194"/>
      <c r="AP1383" s="194"/>
      <c r="AQ1383" s="194"/>
      <c r="AR1383" s="194"/>
      <c r="AS1383" s="46"/>
    </row>
    <row r="1384" spans="2:45" s="192" customFormat="1">
      <c r="B1384" s="193"/>
      <c r="C1384" s="193"/>
      <c r="D1384" s="194"/>
      <c r="E1384" s="194"/>
      <c r="H1384" s="194"/>
      <c r="I1384" s="194"/>
      <c r="J1384" s="194"/>
      <c r="K1384" s="194"/>
      <c r="L1384" s="194"/>
      <c r="M1384" s="194"/>
      <c r="N1384" s="194"/>
      <c r="O1384" s="194"/>
      <c r="P1384" s="194"/>
      <c r="Q1384" s="194"/>
      <c r="R1384" s="194"/>
      <c r="S1384" s="194"/>
      <c r="T1384" s="194"/>
      <c r="U1384" s="194"/>
      <c r="V1384" s="194"/>
      <c r="W1384" s="194"/>
      <c r="X1384" s="194"/>
      <c r="Y1384" s="194"/>
      <c r="Z1384" s="194"/>
      <c r="AA1384" s="194"/>
      <c r="AB1384" s="194"/>
      <c r="AC1384" s="194"/>
      <c r="AD1384" s="194"/>
      <c r="AE1384" s="194"/>
      <c r="AF1384" s="194"/>
      <c r="AG1384" s="194"/>
      <c r="AH1384" s="194"/>
      <c r="AI1384" s="194"/>
      <c r="AJ1384" s="194"/>
      <c r="AK1384" s="194"/>
      <c r="AL1384" s="194"/>
      <c r="AM1384" s="194"/>
      <c r="AN1384" s="194"/>
      <c r="AO1384" s="194"/>
      <c r="AP1384" s="194"/>
      <c r="AQ1384" s="194"/>
      <c r="AR1384" s="194"/>
      <c r="AS1384" s="46"/>
    </row>
    <row r="1385" spans="2:45" s="192" customFormat="1">
      <c r="B1385" s="193"/>
      <c r="C1385" s="193"/>
      <c r="D1385" s="194"/>
      <c r="E1385" s="194"/>
      <c r="H1385" s="194"/>
      <c r="I1385" s="194"/>
      <c r="J1385" s="194"/>
      <c r="K1385" s="194"/>
      <c r="L1385" s="194"/>
      <c r="M1385" s="194"/>
      <c r="N1385" s="194"/>
      <c r="O1385" s="194"/>
      <c r="P1385" s="194"/>
      <c r="Q1385" s="194"/>
      <c r="R1385" s="194"/>
      <c r="S1385" s="194"/>
      <c r="T1385" s="194"/>
      <c r="U1385" s="194"/>
      <c r="V1385" s="194"/>
      <c r="W1385" s="194"/>
      <c r="X1385" s="194"/>
      <c r="Y1385" s="194"/>
      <c r="Z1385" s="194"/>
      <c r="AA1385" s="194"/>
      <c r="AB1385" s="194"/>
      <c r="AC1385" s="194"/>
      <c r="AD1385" s="194"/>
      <c r="AE1385" s="194"/>
      <c r="AF1385" s="194"/>
      <c r="AG1385" s="194"/>
      <c r="AH1385" s="194"/>
      <c r="AI1385" s="194"/>
      <c r="AJ1385" s="194"/>
      <c r="AK1385" s="194"/>
      <c r="AL1385" s="194"/>
      <c r="AM1385" s="194"/>
      <c r="AN1385" s="194"/>
      <c r="AO1385" s="194"/>
      <c r="AP1385" s="194"/>
      <c r="AQ1385" s="194"/>
      <c r="AR1385" s="194"/>
      <c r="AS1385" s="46"/>
    </row>
    <row r="1386" spans="2:45" s="192" customFormat="1">
      <c r="B1386" s="193"/>
      <c r="C1386" s="193"/>
      <c r="D1386" s="194"/>
      <c r="E1386" s="194"/>
      <c r="H1386" s="194"/>
      <c r="I1386" s="194"/>
      <c r="J1386" s="194"/>
      <c r="K1386" s="194"/>
      <c r="L1386" s="194"/>
      <c r="M1386" s="194"/>
      <c r="N1386" s="194"/>
      <c r="O1386" s="194"/>
      <c r="P1386" s="194"/>
      <c r="Q1386" s="194"/>
      <c r="R1386" s="194"/>
      <c r="S1386" s="194"/>
      <c r="T1386" s="194"/>
      <c r="U1386" s="194"/>
      <c r="V1386" s="194"/>
      <c r="W1386" s="194"/>
      <c r="X1386" s="194"/>
      <c r="Y1386" s="194"/>
      <c r="Z1386" s="194"/>
      <c r="AA1386" s="194"/>
      <c r="AB1386" s="194"/>
      <c r="AC1386" s="194"/>
      <c r="AD1386" s="194"/>
      <c r="AE1386" s="194"/>
      <c r="AF1386" s="194"/>
      <c r="AG1386" s="194"/>
      <c r="AH1386" s="194"/>
      <c r="AI1386" s="194"/>
      <c r="AJ1386" s="194"/>
      <c r="AK1386" s="194"/>
      <c r="AL1386" s="194"/>
      <c r="AM1386" s="194"/>
      <c r="AN1386" s="194"/>
      <c r="AO1386" s="194"/>
      <c r="AP1386" s="194"/>
      <c r="AQ1386" s="194"/>
      <c r="AR1386" s="194"/>
      <c r="AS1386" s="46"/>
    </row>
    <row r="1387" spans="2:45" s="192" customFormat="1">
      <c r="B1387" s="193"/>
      <c r="C1387" s="193"/>
      <c r="D1387" s="194"/>
      <c r="E1387" s="194"/>
      <c r="H1387" s="194"/>
      <c r="I1387" s="194"/>
      <c r="J1387" s="194"/>
      <c r="K1387" s="194"/>
      <c r="L1387" s="194"/>
      <c r="M1387" s="194"/>
      <c r="N1387" s="194"/>
      <c r="O1387" s="194"/>
      <c r="P1387" s="194"/>
      <c r="Q1387" s="194"/>
      <c r="R1387" s="194"/>
      <c r="S1387" s="194"/>
      <c r="T1387" s="194"/>
      <c r="U1387" s="194"/>
      <c r="V1387" s="194"/>
      <c r="W1387" s="194"/>
      <c r="X1387" s="194"/>
      <c r="Y1387" s="194"/>
      <c r="Z1387" s="194"/>
      <c r="AA1387" s="194"/>
      <c r="AB1387" s="194"/>
      <c r="AC1387" s="194"/>
      <c r="AD1387" s="194"/>
      <c r="AE1387" s="194"/>
      <c r="AF1387" s="194"/>
      <c r="AG1387" s="194"/>
      <c r="AH1387" s="194"/>
      <c r="AI1387" s="194"/>
      <c r="AJ1387" s="194"/>
      <c r="AK1387" s="194"/>
      <c r="AL1387" s="194"/>
      <c r="AM1387" s="194"/>
      <c r="AN1387" s="194"/>
      <c r="AO1387" s="194"/>
      <c r="AP1387" s="194"/>
      <c r="AQ1387" s="194"/>
      <c r="AR1387" s="194"/>
      <c r="AS1387" s="46"/>
    </row>
    <row r="1388" spans="2:45" s="192" customFormat="1">
      <c r="B1388" s="193"/>
      <c r="C1388" s="193"/>
      <c r="D1388" s="194"/>
      <c r="E1388" s="194"/>
      <c r="H1388" s="194"/>
      <c r="I1388" s="194"/>
      <c r="J1388" s="194"/>
      <c r="K1388" s="194"/>
      <c r="L1388" s="194"/>
      <c r="M1388" s="194"/>
      <c r="N1388" s="194"/>
      <c r="O1388" s="194"/>
      <c r="P1388" s="194"/>
      <c r="Q1388" s="194"/>
      <c r="R1388" s="194"/>
      <c r="S1388" s="194"/>
      <c r="T1388" s="194"/>
      <c r="U1388" s="194"/>
      <c r="V1388" s="194"/>
      <c r="W1388" s="194"/>
      <c r="X1388" s="194"/>
      <c r="Y1388" s="194"/>
      <c r="Z1388" s="194"/>
      <c r="AA1388" s="194"/>
      <c r="AB1388" s="194"/>
      <c r="AC1388" s="194"/>
      <c r="AD1388" s="194"/>
      <c r="AE1388" s="194"/>
      <c r="AF1388" s="194"/>
      <c r="AG1388" s="194"/>
      <c r="AH1388" s="194"/>
      <c r="AI1388" s="194"/>
      <c r="AJ1388" s="194"/>
      <c r="AK1388" s="194"/>
      <c r="AL1388" s="194"/>
      <c r="AM1388" s="194"/>
      <c r="AN1388" s="194"/>
      <c r="AO1388" s="194"/>
      <c r="AP1388" s="194"/>
      <c r="AQ1388" s="194"/>
      <c r="AR1388" s="194"/>
      <c r="AS1388" s="46"/>
    </row>
    <row r="1389" spans="2:45" s="192" customFormat="1">
      <c r="B1389" s="193"/>
      <c r="C1389" s="193"/>
      <c r="D1389" s="194"/>
      <c r="E1389" s="194"/>
      <c r="H1389" s="194"/>
      <c r="I1389" s="194"/>
      <c r="J1389" s="194"/>
      <c r="K1389" s="194"/>
      <c r="L1389" s="194"/>
      <c r="M1389" s="194"/>
      <c r="N1389" s="194"/>
      <c r="O1389" s="194"/>
      <c r="P1389" s="194"/>
      <c r="Q1389" s="194"/>
      <c r="R1389" s="194"/>
      <c r="S1389" s="194"/>
      <c r="T1389" s="194"/>
      <c r="U1389" s="194"/>
      <c r="V1389" s="194"/>
      <c r="W1389" s="194"/>
      <c r="X1389" s="194"/>
      <c r="Y1389" s="194"/>
      <c r="Z1389" s="194"/>
      <c r="AA1389" s="194"/>
      <c r="AB1389" s="194"/>
      <c r="AC1389" s="194"/>
      <c r="AD1389" s="194"/>
      <c r="AE1389" s="194"/>
      <c r="AF1389" s="194"/>
      <c r="AG1389" s="194"/>
      <c r="AH1389" s="194"/>
      <c r="AI1389" s="194"/>
      <c r="AJ1389" s="194"/>
      <c r="AK1389" s="194"/>
      <c r="AL1389" s="194"/>
      <c r="AM1389" s="194"/>
      <c r="AN1389" s="194"/>
      <c r="AO1389" s="194"/>
      <c r="AP1389" s="194"/>
      <c r="AQ1389" s="194"/>
      <c r="AR1389" s="194"/>
      <c r="AS1389" s="46"/>
    </row>
    <row r="1390" spans="2:45" s="192" customFormat="1">
      <c r="B1390" s="193"/>
      <c r="C1390" s="193"/>
      <c r="D1390" s="194"/>
      <c r="E1390" s="194"/>
      <c r="H1390" s="194"/>
      <c r="I1390" s="194"/>
      <c r="J1390" s="194"/>
      <c r="K1390" s="194"/>
      <c r="L1390" s="194"/>
      <c r="M1390" s="194"/>
      <c r="N1390" s="194"/>
      <c r="O1390" s="194"/>
      <c r="P1390" s="194"/>
      <c r="Q1390" s="194"/>
      <c r="R1390" s="194"/>
      <c r="S1390" s="194"/>
      <c r="T1390" s="194"/>
      <c r="U1390" s="194"/>
      <c r="V1390" s="194"/>
      <c r="W1390" s="194"/>
      <c r="X1390" s="194"/>
      <c r="Y1390" s="194"/>
      <c r="Z1390" s="194"/>
      <c r="AA1390" s="194"/>
      <c r="AB1390" s="194"/>
      <c r="AC1390" s="194"/>
      <c r="AD1390" s="194"/>
      <c r="AE1390" s="194"/>
      <c r="AF1390" s="194"/>
      <c r="AG1390" s="194"/>
      <c r="AH1390" s="194"/>
      <c r="AI1390" s="194"/>
      <c r="AJ1390" s="194"/>
      <c r="AK1390" s="194"/>
      <c r="AL1390" s="194"/>
      <c r="AM1390" s="194"/>
      <c r="AN1390" s="194"/>
      <c r="AO1390" s="194"/>
      <c r="AP1390" s="194"/>
      <c r="AQ1390" s="194"/>
      <c r="AR1390" s="194"/>
      <c r="AS1390" s="46"/>
    </row>
    <row r="1391" spans="2:45" s="192" customFormat="1">
      <c r="B1391" s="193"/>
      <c r="C1391" s="193"/>
      <c r="D1391" s="194"/>
      <c r="E1391" s="194"/>
      <c r="H1391" s="194"/>
      <c r="I1391" s="194"/>
      <c r="J1391" s="194"/>
      <c r="K1391" s="194"/>
      <c r="L1391" s="194"/>
      <c r="M1391" s="194"/>
      <c r="N1391" s="194"/>
      <c r="O1391" s="194"/>
      <c r="P1391" s="194"/>
      <c r="Q1391" s="194"/>
      <c r="R1391" s="194"/>
      <c r="S1391" s="194"/>
      <c r="T1391" s="194"/>
      <c r="U1391" s="194"/>
      <c r="V1391" s="194"/>
      <c r="W1391" s="194"/>
      <c r="X1391" s="194"/>
      <c r="Y1391" s="194"/>
      <c r="Z1391" s="194"/>
      <c r="AA1391" s="194"/>
      <c r="AB1391" s="194"/>
      <c r="AC1391" s="194"/>
      <c r="AD1391" s="194"/>
      <c r="AE1391" s="194"/>
      <c r="AF1391" s="194"/>
      <c r="AG1391" s="194"/>
      <c r="AH1391" s="194"/>
      <c r="AI1391" s="194"/>
      <c r="AJ1391" s="194"/>
      <c r="AK1391" s="194"/>
      <c r="AL1391" s="194"/>
      <c r="AM1391" s="194"/>
      <c r="AN1391" s="194"/>
      <c r="AO1391" s="194"/>
      <c r="AP1391" s="194"/>
      <c r="AQ1391" s="194"/>
      <c r="AR1391" s="194"/>
      <c r="AS1391" s="46"/>
    </row>
    <row r="1392" spans="2:45" s="192" customFormat="1">
      <c r="B1392" s="193"/>
      <c r="C1392" s="193"/>
      <c r="D1392" s="194"/>
      <c r="E1392" s="194"/>
      <c r="H1392" s="194"/>
      <c r="I1392" s="194"/>
      <c r="J1392" s="194"/>
      <c r="K1392" s="194"/>
      <c r="L1392" s="194"/>
      <c r="M1392" s="194"/>
      <c r="N1392" s="194"/>
      <c r="O1392" s="194"/>
      <c r="P1392" s="194"/>
      <c r="Q1392" s="194"/>
      <c r="R1392" s="194"/>
      <c r="S1392" s="194"/>
      <c r="T1392" s="194"/>
      <c r="U1392" s="194"/>
      <c r="V1392" s="194"/>
      <c r="W1392" s="194"/>
      <c r="X1392" s="194"/>
      <c r="Y1392" s="194"/>
      <c r="Z1392" s="194"/>
      <c r="AA1392" s="194"/>
      <c r="AB1392" s="194"/>
      <c r="AC1392" s="194"/>
      <c r="AD1392" s="194"/>
      <c r="AE1392" s="194"/>
      <c r="AF1392" s="194"/>
      <c r="AG1392" s="194"/>
      <c r="AH1392" s="194"/>
      <c r="AI1392" s="194"/>
      <c r="AJ1392" s="194"/>
      <c r="AK1392" s="194"/>
      <c r="AL1392" s="194"/>
      <c r="AM1392" s="194"/>
      <c r="AN1392" s="194"/>
      <c r="AO1392" s="194"/>
      <c r="AP1392" s="194"/>
      <c r="AQ1392" s="194"/>
      <c r="AR1392" s="194"/>
      <c r="AS1392" s="46"/>
    </row>
    <row r="1393" spans="2:45" s="192" customFormat="1">
      <c r="B1393" s="193"/>
      <c r="C1393" s="193"/>
      <c r="D1393" s="194"/>
      <c r="E1393" s="194"/>
      <c r="H1393" s="194"/>
      <c r="I1393" s="194"/>
      <c r="J1393" s="194"/>
      <c r="K1393" s="194"/>
      <c r="L1393" s="194"/>
      <c r="M1393" s="194"/>
      <c r="N1393" s="194"/>
      <c r="O1393" s="194"/>
      <c r="P1393" s="194"/>
      <c r="Q1393" s="194"/>
      <c r="R1393" s="194"/>
      <c r="S1393" s="194"/>
      <c r="T1393" s="194"/>
      <c r="U1393" s="194"/>
      <c r="V1393" s="194"/>
      <c r="W1393" s="194"/>
      <c r="X1393" s="194"/>
      <c r="Y1393" s="194"/>
      <c r="Z1393" s="194"/>
      <c r="AA1393" s="194"/>
      <c r="AB1393" s="194"/>
      <c r="AC1393" s="194"/>
      <c r="AD1393" s="194"/>
      <c r="AE1393" s="194"/>
      <c r="AF1393" s="194"/>
      <c r="AG1393" s="194"/>
      <c r="AH1393" s="194"/>
      <c r="AI1393" s="194"/>
      <c r="AJ1393" s="194"/>
      <c r="AK1393" s="194"/>
      <c r="AL1393" s="194"/>
      <c r="AM1393" s="194"/>
      <c r="AN1393" s="194"/>
      <c r="AO1393" s="194"/>
      <c r="AP1393" s="194"/>
      <c r="AQ1393" s="194"/>
      <c r="AR1393" s="194"/>
      <c r="AS1393" s="46"/>
    </row>
    <row r="1394" spans="2:45" s="192" customFormat="1">
      <c r="B1394" s="193"/>
      <c r="C1394" s="193"/>
      <c r="D1394" s="194"/>
      <c r="E1394" s="194"/>
      <c r="H1394" s="194"/>
      <c r="I1394" s="194"/>
      <c r="J1394" s="194"/>
      <c r="K1394" s="194"/>
      <c r="L1394" s="194"/>
      <c r="M1394" s="194"/>
      <c r="N1394" s="194"/>
      <c r="O1394" s="194"/>
      <c r="P1394" s="194"/>
      <c r="Q1394" s="194"/>
      <c r="R1394" s="194"/>
      <c r="S1394" s="194"/>
      <c r="T1394" s="194"/>
      <c r="U1394" s="194"/>
      <c r="V1394" s="194"/>
      <c r="W1394" s="194"/>
      <c r="X1394" s="194"/>
      <c r="Y1394" s="194"/>
      <c r="Z1394" s="194"/>
      <c r="AA1394" s="194"/>
      <c r="AB1394" s="194"/>
      <c r="AC1394" s="194"/>
      <c r="AD1394" s="194"/>
      <c r="AE1394" s="194"/>
      <c r="AF1394" s="194"/>
      <c r="AG1394" s="194"/>
      <c r="AH1394" s="194"/>
      <c r="AI1394" s="194"/>
      <c r="AJ1394" s="194"/>
      <c r="AK1394" s="194"/>
      <c r="AL1394" s="194"/>
      <c r="AM1394" s="194"/>
      <c r="AN1394" s="194"/>
      <c r="AO1394" s="194"/>
      <c r="AP1394" s="194"/>
      <c r="AQ1394" s="194"/>
      <c r="AR1394" s="194"/>
      <c r="AS1394" s="46"/>
    </row>
    <row r="1395" spans="2:45" s="192" customFormat="1">
      <c r="B1395" s="193"/>
      <c r="C1395" s="193"/>
      <c r="D1395" s="194"/>
      <c r="E1395" s="194"/>
      <c r="H1395" s="194"/>
      <c r="I1395" s="194"/>
      <c r="J1395" s="194"/>
      <c r="K1395" s="194"/>
      <c r="L1395" s="194"/>
      <c r="M1395" s="194"/>
      <c r="N1395" s="194"/>
      <c r="O1395" s="194"/>
      <c r="P1395" s="194"/>
      <c r="Q1395" s="194"/>
      <c r="R1395" s="194"/>
      <c r="S1395" s="194"/>
      <c r="T1395" s="194"/>
      <c r="U1395" s="194"/>
      <c r="V1395" s="194"/>
      <c r="W1395" s="194"/>
      <c r="X1395" s="194"/>
      <c r="Y1395" s="194"/>
      <c r="Z1395" s="194"/>
      <c r="AA1395" s="194"/>
      <c r="AB1395" s="194"/>
      <c r="AC1395" s="194"/>
      <c r="AD1395" s="194"/>
      <c r="AE1395" s="194"/>
      <c r="AF1395" s="194"/>
      <c r="AG1395" s="194"/>
      <c r="AH1395" s="194"/>
      <c r="AI1395" s="194"/>
      <c r="AJ1395" s="194"/>
      <c r="AK1395" s="194"/>
      <c r="AL1395" s="194"/>
      <c r="AM1395" s="194"/>
      <c r="AN1395" s="194"/>
      <c r="AO1395" s="194"/>
      <c r="AP1395" s="194"/>
      <c r="AQ1395" s="194"/>
      <c r="AR1395" s="194"/>
      <c r="AS1395" s="46"/>
    </row>
    <row r="1396" spans="2:45" s="192" customFormat="1">
      <c r="B1396" s="193"/>
      <c r="C1396" s="193"/>
      <c r="D1396" s="194"/>
      <c r="E1396" s="194"/>
      <c r="H1396" s="194"/>
      <c r="I1396" s="194"/>
      <c r="J1396" s="194"/>
      <c r="K1396" s="194"/>
      <c r="L1396" s="194"/>
      <c r="M1396" s="194"/>
      <c r="N1396" s="194"/>
      <c r="O1396" s="194"/>
      <c r="P1396" s="194"/>
      <c r="Q1396" s="194"/>
      <c r="R1396" s="194"/>
      <c r="S1396" s="194"/>
      <c r="T1396" s="194"/>
      <c r="U1396" s="194"/>
      <c r="V1396" s="194"/>
      <c r="W1396" s="194"/>
      <c r="X1396" s="194"/>
      <c r="Y1396" s="194"/>
      <c r="Z1396" s="194"/>
      <c r="AA1396" s="194"/>
      <c r="AB1396" s="194"/>
      <c r="AC1396" s="194"/>
      <c r="AD1396" s="194"/>
      <c r="AE1396" s="194"/>
      <c r="AF1396" s="194"/>
      <c r="AG1396" s="194"/>
      <c r="AH1396" s="194"/>
      <c r="AI1396" s="194"/>
      <c r="AJ1396" s="194"/>
      <c r="AK1396" s="194"/>
      <c r="AL1396" s="194"/>
      <c r="AM1396" s="194"/>
      <c r="AN1396" s="194"/>
      <c r="AO1396" s="194"/>
      <c r="AP1396" s="194"/>
      <c r="AQ1396" s="194"/>
      <c r="AR1396" s="194"/>
      <c r="AS1396" s="46"/>
    </row>
    <row r="1397" spans="2:45" s="192" customFormat="1">
      <c r="B1397" s="193"/>
      <c r="C1397" s="193"/>
      <c r="D1397" s="194"/>
      <c r="E1397" s="194"/>
      <c r="H1397" s="194"/>
      <c r="I1397" s="194"/>
      <c r="J1397" s="194"/>
      <c r="K1397" s="194"/>
      <c r="L1397" s="194"/>
      <c r="M1397" s="194"/>
      <c r="N1397" s="194"/>
      <c r="O1397" s="194"/>
      <c r="P1397" s="194"/>
      <c r="Q1397" s="194"/>
      <c r="R1397" s="194"/>
      <c r="S1397" s="194"/>
      <c r="T1397" s="194"/>
      <c r="U1397" s="194"/>
      <c r="V1397" s="194"/>
      <c r="W1397" s="194"/>
      <c r="X1397" s="194"/>
      <c r="Y1397" s="194"/>
      <c r="Z1397" s="194"/>
      <c r="AA1397" s="194"/>
      <c r="AB1397" s="194"/>
      <c r="AC1397" s="194"/>
      <c r="AD1397" s="194"/>
      <c r="AE1397" s="194"/>
      <c r="AF1397" s="194"/>
      <c r="AG1397" s="194"/>
      <c r="AH1397" s="194"/>
      <c r="AI1397" s="194"/>
      <c r="AJ1397" s="194"/>
      <c r="AK1397" s="194"/>
      <c r="AL1397" s="194"/>
      <c r="AM1397" s="194"/>
      <c r="AN1397" s="194"/>
      <c r="AO1397" s="194"/>
      <c r="AP1397" s="194"/>
      <c r="AQ1397" s="194"/>
      <c r="AR1397" s="194"/>
      <c r="AS1397" s="46"/>
    </row>
    <row r="1398" spans="2:45" s="192" customFormat="1">
      <c r="B1398" s="193"/>
      <c r="C1398" s="193"/>
      <c r="D1398" s="194"/>
      <c r="E1398" s="194"/>
      <c r="H1398" s="194"/>
      <c r="I1398" s="194"/>
      <c r="J1398" s="194"/>
      <c r="K1398" s="194"/>
      <c r="L1398" s="194"/>
      <c r="M1398" s="194"/>
      <c r="N1398" s="194"/>
      <c r="O1398" s="194"/>
      <c r="P1398" s="194"/>
      <c r="Q1398" s="194"/>
      <c r="R1398" s="194"/>
      <c r="S1398" s="194"/>
      <c r="T1398" s="194"/>
      <c r="U1398" s="194"/>
      <c r="V1398" s="194"/>
      <c r="W1398" s="194"/>
      <c r="X1398" s="194"/>
      <c r="Y1398" s="194"/>
      <c r="Z1398" s="194"/>
      <c r="AA1398" s="194"/>
      <c r="AB1398" s="194"/>
      <c r="AC1398" s="194"/>
      <c r="AD1398" s="194"/>
      <c r="AE1398" s="194"/>
      <c r="AF1398" s="194"/>
      <c r="AG1398" s="194"/>
      <c r="AH1398" s="194"/>
      <c r="AI1398" s="194"/>
      <c r="AJ1398" s="194"/>
      <c r="AK1398" s="194"/>
      <c r="AL1398" s="194"/>
      <c r="AM1398" s="194"/>
      <c r="AN1398" s="194"/>
      <c r="AO1398" s="194"/>
      <c r="AP1398" s="194"/>
      <c r="AQ1398" s="194"/>
      <c r="AR1398" s="194"/>
      <c r="AS1398" s="46"/>
    </row>
    <row r="1399" spans="2:45" s="192" customFormat="1">
      <c r="B1399" s="193"/>
      <c r="C1399" s="193"/>
      <c r="D1399" s="194"/>
      <c r="E1399" s="194"/>
      <c r="H1399" s="194"/>
      <c r="I1399" s="194"/>
      <c r="J1399" s="194"/>
      <c r="K1399" s="194"/>
      <c r="L1399" s="194"/>
      <c r="M1399" s="194"/>
      <c r="N1399" s="194"/>
      <c r="O1399" s="194"/>
      <c r="P1399" s="194"/>
      <c r="Q1399" s="194"/>
      <c r="R1399" s="194"/>
      <c r="S1399" s="194"/>
      <c r="T1399" s="194"/>
      <c r="U1399" s="194"/>
      <c r="V1399" s="194"/>
      <c r="W1399" s="194"/>
      <c r="X1399" s="194"/>
      <c r="Y1399" s="194"/>
      <c r="Z1399" s="194"/>
      <c r="AA1399" s="194"/>
      <c r="AB1399" s="194"/>
      <c r="AC1399" s="194"/>
      <c r="AD1399" s="194"/>
      <c r="AE1399" s="194"/>
      <c r="AF1399" s="194"/>
      <c r="AG1399" s="194"/>
      <c r="AH1399" s="194"/>
      <c r="AI1399" s="194"/>
      <c r="AJ1399" s="194"/>
      <c r="AK1399" s="194"/>
      <c r="AL1399" s="194"/>
      <c r="AM1399" s="194"/>
      <c r="AN1399" s="194"/>
      <c r="AO1399" s="194"/>
      <c r="AP1399" s="194"/>
      <c r="AQ1399" s="194"/>
      <c r="AR1399" s="194"/>
      <c r="AS1399" s="46"/>
    </row>
    <row r="1400" spans="2:45" s="192" customFormat="1">
      <c r="B1400" s="193"/>
      <c r="C1400" s="193"/>
      <c r="D1400" s="194"/>
      <c r="E1400" s="194"/>
      <c r="H1400" s="194"/>
      <c r="I1400" s="194"/>
      <c r="J1400" s="194"/>
      <c r="K1400" s="194"/>
      <c r="L1400" s="194"/>
      <c r="M1400" s="194"/>
      <c r="N1400" s="194"/>
      <c r="O1400" s="194"/>
      <c r="P1400" s="194"/>
      <c r="Q1400" s="194"/>
      <c r="R1400" s="194"/>
      <c r="S1400" s="194"/>
      <c r="T1400" s="194"/>
      <c r="U1400" s="194"/>
      <c r="V1400" s="194"/>
      <c r="W1400" s="194"/>
      <c r="X1400" s="194"/>
      <c r="Y1400" s="194"/>
      <c r="Z1400" s="194"/>
      <c r="AA1400" s="194"/>
      <c r="AB1400" s="194"/>
      <c r="AC1400" s="194"/>
      <c r="AD1400" s="194"/>
      <c r="AE1400" s="194"/>
      <c r="AF1400" s="194"/>
      <c r="AG1400" s="194"/>
      <c r="AH1400" s="194"/>
      <c r="AI1400" s="194"/>
      <c r="AJ1400" s="194"/>
      <c r="AK1400" s="194"/>
      <c r="AL1400" s="194"/>
      <c r="AM1400" s="194"/>
      <c r="AN1400" s="194"/>
      <c r="AO1400" s="194"/>
      <c r="AP1400" s="194"/>
      <c r="AQ1400" s="194"/>
      <c r="AR1400" s="194"/>
      <c r="AS1400" s="46"/>
    </row>
    <row r="1401" spans="2:45" s="192" customFormat="1">
      <c r="B1401" s="193"/>
      <c r="C1401" s="193"/>
      <c r="D1401" s="194"/>
      <c r="E1401" s="194"/>
      <c r="H1401" s="194"/>
      <c r="I1401" s="194"/>
      <c r="J1401" s="194"/>
      <c r="K1401" s="194"/>
      <c r="L1401" s="194"/>
      <c r="M1401" s="194"/>
      <c r="N1401" s="194"/>
      <c r="O1401" s="194"/>
      <c r="P1401" s="194"/>
      <c r="Q1401" s="194"/>
      <c r="R1401" s="194"/>
      <c r="S1401" s="194"/>
      <c r="T1401" s="194"/>
      <c r="U1401" s="194"/>
      <c r="V1401" s="194"/>
      <c r="W1401" s="194"/>
      <c r="X1401" s="194"/>
      <c r="Y1401" s="194"/>
      <c r="Z1401" s="194"/>
      <c r="AA1401" s="194"/>
      <c r="AB1401" s="194"/>
      <c r="AC1401" s="194"/>
      <c r="AD1401" s="194"/>
      <c r="AE1401" s="194"/>
      <c r="AF1401" s="194"/>
      <c r="AG1401" s="194"/>
      <c r="AH1401" s="194"/>
      <c r="AI1401" s="194"/>
      <c r="AJ1401" s="194"/>
      <c r="AK1401" s="194"/>
      <c r="AL1401" s="194"/>
      <c r="AM1401" s="194"/>
      <c r="AN1401" s="194"/>
      <c r="AO1401" s="194"/>
      <c r="AP1401" s="194"/>
      <c r="AQ1401" s="194"/>
      <c r="AR1401" s="194"/>
      <c r="AS1401" s="46"/>
    </row>
    <row r="1402" spans="2:45" s="192" customFormat="1">
      <c r="B1402" s="193"/>
      <c r="C1402" s="193"/>
      <c r="D1402" s="194"/>
      <c r="E1402" s="194"/>
      <c r="H1402" s="194"/>
      <c r="I1402" s="194"/>
      <c r="J1402" s="194"/>
      <c r="K1402" s="194"/>
      <c r="L1402" s="194"/>
      <c r="M1402" s="194"/>
      <c r="N1402" s="194"/>
      <c r="O1402" s="194"/>
      <c r="P1402" s="194"/>
      <c r="Q1402" s="194"/>
      <c r="R1402" s="194"/>
      <c r="S1402" s="194"/>
      <c r="T1402" s="194"/>
      <c r="U1402" s="194"/>
      <c r="V1402" s="194"/>
      <c r="W1402" s="194"/>
      <c r="X1402" s="194"/>
      <c r="Y1402" s="194"/>
      <c r="Z1402" s="194"/>
      <c r="AA1402" s="194"/>
      <c r="AB1402" s="194"/>
      <c r="AC1402" s="194"/>
      <c r="AD1402" s="194"/>
      <c r="AE1402" s="194"/>
      <c r="AF1402" s="194"/>
      <c r="AG1402" s="194"/>
      <c r="AH1402" s="194"/>
      <c r="AI1402" s="194"/>
      <c r="AJ1402" s="194"/>
      <c r="AK1402" s="194"/>
      <c r="AL1402" s="194"/>
      <c r="AM1402" s="194"/>
      <c r="AN1402" s="194"/>
      <c r="AO1402" s="194"/>
      <c r="AP1402" s="194"/>
      <c r="AQ1402" s="194"/>
      <c r="AR1402" s="194"/>
      <c r="AS1402" s="46"/>
    </row>
    <row r="1403" spans="2:45" s="192" customFormat="1">
      <c r="B1403" s="193"/>
      <c r="C1403" s="193"/>
      <c r="D1403" s="194"/>
      <c r="E1403" s="194"/>
      <c r="H1403" s="194"/>
      <c r="I1403" s="194"/>
      <c r="J1403" s="194"/>
      <c r="K1403" s="194"/>
      <c r="L1403" s="194"/>
      <c r="M1403" s="194"/>
      <c r="N1403" s="194"/>
      <c r="O1403" s="194"/>
      <c r="P1403" s="194"/>
      <c r="Q1403" s="194"/>
      <c r="R1403" s="194"/>
      <c r="S1403" s="194"/>
      <c r="T1403" s="194"/>
      <c r="U1403" s="194"/>
      <c r="V1403" s="194"/>
      <c r="W1403" s="194"/>
      <c r="X1403" s="194"/>
      <c r="Y1403" s="194"/>
      <c r="Z1403" s="194"/>
      <c r="AA1403" s="194"/>
      <c r="AB1403" s="194"/>
      <c r="AC1403" s="194"/>
      <c r="AD1403" s="194"/>
      <c r="AE1403" s="194"/>
      <c r="AF1403" s="194"/>
      <c r="AG1403" s="194"/>
      <c r="AH1403" s="194"/>
      <c r="AI1403" s="194"/>
      <c r="AJ1403" s="194"/>
      <c r="AK1403" s="194"/>
      <c r="AL1403" s="194"/>
      <c r="AM1403" s="194"/>
      <c r="AN1403" s="194"/>
      <c r="AO1403" s="194"/>
      <c r="AP1403" s="194"/>
      <c r="AQ1403" s="194"/>
      <c r="AR1403" s="194"/>
      <c r="AS1403" s="46"/>
    </row>
    <row r="1404" spans="2:45" s="192" customFormat="1">
      <c r="B1404" s="193"/>
      <c r="C1404" s="193"/>
      <c r="D1404" s="194"/>
      <c r="E1404" s="194"/>
      <c r="H1404" s="194"/>
      <c r="I1404" s="194"/>
      <c r="J1404" s="194"/>
      <c r="K1404" s="194"/>
      <c r="L1404" s="194"/>
      <c r="M1404" s="194"/>
      <c r="N1404" s="194"/>
      <c r="O1404" s="194"/>
      <c r="P1404" s="194"/>
      <c r="Q1404" s="194"/>
      <c r="R1404" s="194"/>
      <c r="S1404" s="194"/>
      <c r="T1404" s="194"/>
      <c r="U1404" s="194"/>
      <c r="V1404" s="194"/>
      <c r="W1404" s="194"/>
      <c r="X1404" s="194"/>
      <c r="Y1404" s="194"/>
      <c r="Z1404" s="194"/>
      <c r="AA1404" s="194"/>
      <c r="AB1404" s="194"/>
      <c r="AC1404" s="194"/>
      <c r="AD1404" s="194"/>
      <c r="AE1404" s="194"/>
      <c r="AF1404" s="194"/>
      <c r="AG1404" s="194"/>
      <c r="AH1404" s="194"/>
      <c r="AI1404" s="194"/>
      <c r="AJ1404" s="194"/>
      <c r="AK1404" s="194"/>
      <c r="AL1404" s="194"/>
      <c r="AM1404" s="194"/>
      <c r="AN1404" s="194"/>
      <c r="AO1404" s="194"/>
      <c r="AP1404" s="194"/>
      <c r="AQ1404" s="194"/>
      <c r="AR1404" s="194"/>
      <c r="AS1404" s="46"/>
    </row>
    <row r="1405" spans="2:45" s="192" customFormat="1">
      <c r="B1405" s="193"/>
      <c r="C1405" s="193"/>
      <c r="D1405" s="194"/>
      <c r="E1405" s="194"/>
      <c r="H1405" s="194"/>
      <c r="I1405" s="194"/>
      <c r="J1405" s="194"/>
      <c r="K1405" s="194"/>
      <c r="L1405" s="194"/>
      <c r="M1405" s="194"/>
      <c r="N1405" s="194"/>
      <c r="O1405" s="194"/>
      <c r="P1405" s="194"/>
      <c r="Q1405" s="194"/>
      <c r="R1405" s="194"/>
      <c r="S1405" s="194"/>
      <c r="T1405" s="194"/>
      <c r="U1405" s="194"/>
      <c r="V1405" s="194"/>
      <c r="W1405" s="194"/>
      <c r="X1405" s="194"/>
      <c r="Y1405" s="194"/>
      <c r="Z1405" s="194"/>
      <c r="AA1405" s="194"/>
      <c r="AB1405" s="194"/>
      <c r="AC1405" s="194"/>
      <c r="AD1405" s="194"/>
      <c r="AE1405" s="194"/>
      <c r="AF1405" s="194"/>
      <c r="AG1405" s="194"/>
      <c r="AH1405" s="194"/>
      <c r="AI1405" s="194"/>
      <c r="AJ1405" s="194"/>
      <c r="AK1405" s="194"/>
      <c r="AL1405" s="194"/>
      <c r="AM1405" s="194"/>
      <c r="AN1405" s="194"/>
      <c r="AO1405" s="194"/>
      <c r="AP1405" s="194"/>
      <c r="AQ1405" s="194"/>
      <c r="AR1405" s="194"/>
      <c r="AS1405" s="46"/>
    </row>
    <row r="1406" spans="2:45" s="192" customFormat="1">
      <c r="B1406" s="193"/>
      <c r="C1406" s="193"/>
      <c r="D1406" s="194"/>
      <c r="E1406" s="194"/>
      <c r="H1406" s="194"/>
      <c r="I1406" s="194"/>
      <c r="J1406" s="194"/>
      <c r="K1406" s="194"/>
      <c r="L1406" s="194"/>
      <c r="M1406" s="194"/>
      <c r="N1406" s="194"/>
      <c r="O1406" s="194"/>
      <c r="P1406" s="194"/>
      <c r="Q1406" s="194"/>
      <c r="R1406" s="194"/>
      <c r="S1406" s="194"/>
      <c r="T1406" s="194"/>
      <c r="U1406" s="194"/>
      <c r="V1406" s="194"/>
      <c r="W1406" s="194"/>
      <c r="X1406" s="194"/>
      <c r="Y1406" s="194"/>
      <c r="Z1406" s="194"/>
      <c r="AA1406" s="194"/>
      <c r="AB1406" s="194"/>
      <c r="AC1406" s="194"/>
      <c r="AD1406" s="194"/>
      <c r="AE1406" s="194"/>
      <c r="AF1406" s="194"/>
      <c r="AG1406" s="194"/>
      <c r="AH1406" s="194"/>
      <c r="AI1406" s="194"/>
      <c r="AJ1406" s="194"/>
      <c r="AK1406" s="194"/>
      <c r="AL1406" s="194"/>
      <c r="AM1406" s="194"/>
      <c r="AN1406" s="194"/>
      <c r="AO1406" s="194"/>
      <c r="AP1406" s="194"/>
      <c r="AQ1406" s="194"/>
      <c r="AR1406" s="194"/>
      <c r="AS1406" s="46"/>
    </row>
    <row r="1407" spans="2:45" s="192" customFormat="1">
      <c r="B1407" s="193"/>
      <c r="C1407" s="193"/>
      <c r="D1407" s="194"/>
      <c r="E1407" s="194"/>
      <c r="H1407" s="194"/>
      <c r="I1407" s="194"/>
      <c r="J1407" s="194"/>
      <c r="K1407" s="194"/>
      <c r="L1407" s="194"/>
      <c r="M1407" s="194"/>
      <c r="N1407" s="194"/>
      <c r="O1407" s="194"/>
      <c r="P1407" s="194"/>
      <c r="Q1407" s="194"/>
      <c r="R1407" s="194"/>
      <c r="S1407" s="194"/>
      <c r="T1407" s="194"/>
      <c r="U1407" s="194"/>
      <c r="V1407" s="194"/>
      <c r="W1407" s="194"/>
      <c r="X1407" s="194"/>
      <c r="Y1407" s="194"/>
      <c r="Z1407" s="194"/>
      <c r="AA1407" s="194"/>
      <c r="AB1407" s="194"/>
      <c r="AC1407" s="194"/>
      <c r="AD1407" s="194"/>
      <c r="AE1407" s="194"/>
      <c r="AF1407" s="194"/>
      <c r="AG1407" s="194"/>
      <c r="AH1407" s="194"/>
      <c r="AI1407" s="194"/>
      <c r="AJ1407" s="194"/>
      <c r="AK1407" s="194"/>
      <c r="AL1407" s="194"/>
      <c r="AM1407" s="194"/>
      <c r="AN1407" s="194"/>
      <c r="AO1407" s="194"/>
      <c r="AP1407" s="194"/>
      <c r="AQ1407" s="194"/>
      <c r="AR1407" s="194"/>
      <c r="AS1407" s="46"/>
    </row>
    <row r="1408" spans="2:45" s="192" customFormat="1">
      <c r="B1408" s="193"/>
      <c r="C1408" s="193"/>
      <c r="D1408" s="194"/>
      <c r="E1408" s="194"/>
      <c r="H1408" s="194"/>
      <c r="I1408" s="194"/>
      <c r="J1408" s="194"/>
      <c r="K1408" s="194"/>
      <c r="L1408" s="194"/>
      <c r="M1408" s="194"/>
      <c r="N1408" s="194"/>
      <c r="O1408" s="194"/>
      <c r="P1408" s="194"/>
      <c r="Q1408" s="194"/>
      <c r="R1408" s="194"/>
      <c r="S1408" s="194"/>
      <c r="T1408" s="194"/>
      <c r="U1408" s="194"/>
      <c r="V1408" s="194"/>
      <c r="W1408" s="194"/>
      <c r="X1408" s="194"/>
      <c r="Y1408" s="194"/>
      <c r="Z1408" s="194"/>
      <c r="AA1408" s="194"/>
      <c r="AB1408" s="194"/>
      <c r="AC1408" s="194"/>
      <c r="AD1408" s="194"/>
      <c r="AE1408" s="194"/>
      <c r="AF1408" s="194"/>
      <c r="AG1408" s="194"/>
      <c r="AH1408" s="194"/>
      <c r="AI1408" s="194"/>
      <c r="AJ1408" s="194"/>
      <c r="AK1408" s="194"/>
      <c r="AL1408" s="194"/>
      <c r="AM1408" s="194"/>
      <c r="AN1408" s="194"/>
      <c r="AO1408" s="194"/>
      <c r="AP1408" s="194"/>
      <c r="AQ1408" s="194"/>
      <c r="AR1408" s="194"/>
      <c r="AS1408" s="46"/>
    </row>
    <row r="1409" spans="2:45" s="192" customFormat="1">
      <c r="B1409" s="193"/>
      <c r="C1409" s="193"/>
      <c r="D1409" s="194"/>
      <c r="E1409" s="194"/>
      <c r="H1409" s="194"/>
      <c r="I1409" s="194"/>
      <c r="J1409" s="194"/>
      <c r="K1409" s="194"/>
      <c r="L1409" s="194"/>
      <c r="M1409" s="194"/>
      <c r="N1409" s="194"/>
      <c r="O1409" s="194"/>
      <c r="P1409" s="194"/>
      <c r="Q1409" s="194"/>
      <c r="R1409" s="194"/>
      <c r="S1409" s="194"/>
      <c r="T1409" s="194"/>
      <c r="U1409" s="194"/>
      <c r="V1409" s="194"/>
      <c r="W1409" s="194"/>
      <c r="X1409" s="194"/>
      <c r="Y1409" s="194"/>
      <c r="Z1409" s="194"/>
      <c r="AA1409" s="194"/>
      <c r="AB1409" s="194"/>
      <c r="AC1409" s="194"/>
      <c r="AD1409" s="194"/>
      <c r="AE1409" s="194"/>
      <c r="AF1409" s="194"/>
      <c r="AG1409" s="194"/>
      <c r="AH1409" s="194"/>
      <c r="AI1409" s="194"/>
      <c r="AJ1409" s="194"/>
      <c r="AK1409" s="194"/>
      <c r="AL1409" s="194"/>
      <c r="AM1409" s="194"/>
      <c r="AN1409" s="194"/>
      <c r="AO1409" s="194"/>
      <c r="AP1409" s="194"/>
      <c r="AQ1409" s="194"/>
      <c r="AR1409" s="194"/>
      <c r="AS1409" s="46"/>
    </row>
    <row r="1410" spans="2:45" s="192" customFormat="1">
      <c r="B1410" s="193"/>
      <c r="C1410" s="193"/>
      <c r="D1410" s="194"/>
      <c r="E1410" s="194"/>
      <c r="H1410" s="194"/>
      <c r="I1410" s="194"/>
      <c r="J1410" s="194"/>
      <c r="K1410" s="194"/>
      <c r="L1410" s="194"/>
      <c r="M1410" s="194"/>
      <c r="N1410" s="194"/>
      <c r="O1410" s="194"/>
      <c r="P1410" s="194"/>
      <c r="Q1410" s="194"/>
      <c r="R1410" s="194"/>
      <c r="S1410" s="194"/>
      <c r="T1410" s="194"/>
      <c r="U1410" s="194"/>
      <c r="V1410" s="194"/>
      <c r="W1410" s="194"/>
      <c r="X1410" s="194"/>
      <c r="Y1410" s="194"/>
      <c r="Z1410" s="194"/>
      <c r="AA1410" s="194"/>
      <c r="AB1410" s="194"/>
      <c r="AC1410" s="194"/>
      <c r="AD1410" s="194"/>
      <c r="AE1410" s="194"/>
      <c r="AF1410" s="194"/>
      <c r="AG1410" s="194"/>
      <c r="AH1410" s="194"/>
      <c r="AI1410" s="194"/>
      <c r="AJ1410" s="194"/>
      <c r="AK1410" s="194"/>
      <c r="AL1410" s="194"/>
      <c r="AM1410" s="194"/>
      <c r="AN1410" s="194"/>
      <c r="AO1410" s="194"/>
      <c r="AP1410" s="194"/>
      <c r="AQ1410" s="194"/>
      <c r="AR1410" s="194"/>
      <c r="AS1410" s="46"/>
    </row>
    <row r="1411" spans="2:45" s="192" customFormat="1">
      <c r="B1411" s="193"/>
      <c r="C1411" s="193"/>
      <c r="D1411" s="194"/>
      <c r="E1411" s="194"/>
      <c r="H1411" s="194"/>
      <c r="I1411" s="194"/>
      <c r="J1411" s="194"/>
      <c r="K1411" s="194"/>
      <c r="L1411" s="194"/>
      <c r="M1411" s="194"/>
      <c r="N1411" s="194"/>
      <c r="O1411" s="194"/>
      <c r="P1411" s="194"/>
      <c r="Q1411" s="194"/>
      <c r="R1411" s="194"/>
      <c r="S1411" s="194"/>
      <c r="T1411" s="194"/>
      <c r="U1411" s="194"/>
      <c r="V1411" s="194"/>
      <c r="W1411" s="194"/>
      <c r="X1411" s="194"/>
      <c r="Y1411" s="194"/>
      <c r="Z1411" s="194"/>
      <c r="AA1411" s="194"/>
      <c r="AB1411" s="194"/>
      <c r="AC1411" s="194"/>
      <c r="AD1411" s="194"/>
      <c r="AE1411" s="194"/>
      <c r="AF1411" s="194"/>
      <c r="AG1411" s="194"/>
      <c r="AH1411" s="194"/>
      <c r="AI1411" s="194"/>
      <c r="AJ1411" s="194"/>
      <c r="AK1411" s="194"/>
      <c r="AL1411" s="194"/>
      <c r="AM1411" s="194"/>
      <c r="AN1411" s="194"/>
      <c r="AO1411" s="194"/>
      <c r="AP1411" s="194"/>
      <c r="AQ1411" s="194"/>
      <c r="AR1411" s="194"/>
      <c r="AS1411" s="46"/>
    </row>
    <row r="1412" spans="2:45" s="192" customFormat="1">
      <c r="B1412" s="193"/>
      <c r="C1412" s="193"/>
      <c r="D1412" s="194"/>
      <c r="E1412" s="194"/>
      <c r="H1412" s="194"/>
      <c r="I1412" s="194"/>
      <c r="J1412" s="194"/>
      <c r="K1412" s="194"/>
      <c r="L1412" s="194"/>
      <c r="M1412" s="194"/>
      <c r="N1412" s="194"/>
      <c r="O1412" s="194"/>
      <c r="P1412" s="194"/>
      <c r="Q1412" s="194"/>
      <c r="R1412" s="194"/>
      <c r="S1412" s="194"/>
      <c r="T1412" s="194"/>
      <c r="U1412" s="194"/>
      <c r="V1412" s="194"/>
      <c r="W1412" s="194"/>
      <c r="X1412" s="194"/>
      <c r="Y1412" s="194"/>
      <c r="Z1412" s="194"/>
      <c r="AA1412" s="194"/>
      <c r="AB1412" s="194"/>
      <c r="AC1412" s="194"/>
      <c r="AD1412" s="194"/>
      <c r="AE1412" s="194"/>
      <c r="AF1412" s="194"/>
      <c r="AG1412" s="194"/>
      <c r="AH1412" s="194"/>
      <c r="AI1412" s="194"/>
      <c r="AJ1412" s="194"/>
      <c r="AK1412" s="194"/>
      <c r="AL1412" s="194"/>
      <c r="AM1412" s="194"/>
      <c r="AN1412" s="194"/>
      <c r="AO1412" s="194"/>
      <c r="AP1412" s="194"/>
      <c r="AQ1412" s="194"/>
      <c r="AR1412" s="194"/>
      <c r="AS1412" s="46"/>
    </row>
    <row r="1413" spans="2:45" s="192" customFormat="1">
      <c r="B1413" s="193"/>
      <c r="C1413" s="193"/>
      <c r="D1413" s="194"/>
      <c r="E1413" s="194"/>
      <c r="H1413" s="194"/>
      <c r="I1413" s="194"/>
      <c r="J1413" s="194"/>
      <c r="K1413" s="194"/>
      <c r="L1413" s="194"/>
      <c r="M1413" s="194"/>
      <c r="N1413" s="194"/>
      <c r="O1413" s="194"/>
      <c r="P1413" s="194"/>
      <c r="Q1413" s="194"/>
      <c r="R1413" s="194"/>
      <c r="S1413" s="194"/>
      <c r="T1413" s="194"/>
      <c r="U1413" s="194"/>
      <c r="V1413" s="194"/>
      <c r="W1413" s="194"/>
      <c r="X1413" s="194"/>
      <c r="Y1413" s="194"/>
      <c r="Z1413" s="194"/>
      <c r="AA1413" s="194"/>
      <c r="AB1413" s="194"/>
      <c r="AC1413" s="194"/>
      <c r="AD1413" s="194"/>
      <c r="AE1413" s="194"/>
      <c r="AF1413" s="194"/>
      <c r="AG1413" s="194"/>
      <c r="AH1413" s="194"/>
      <c r="AI1413" s="194"/>
      <c r="AJ1413" s="194"/>
      <c r="AK1413" s="194"/>
      <c r="AL1413" s="194"/>
      <c r="AM1413" s="194"/>
      <c r="AN1413" s="194"/>
      <c r="AO1413" s="194"/>
      <c r="AP1413" s="194"/>
      <c r="AQ1413" s="194"/>
      <c r="AR1413" s="194"/>
      <c r="AS1413" s="46"/>
    </row>
    <row r="1414" spans="2:45" s="192" customFormat="1">
      <c r="B1414" s="193"/>
      <c r="C1414" s="193"/>
      <c r="D1414" s="194"/>
      <c r="E1414" s="194"/>
      <c r="H1414" s="194"/>
      <c r="I1414" s="194"/>
      <c r="J1414" s="194"/>
      <c r="K1414" s="194"/>
      <c r="L1414" s="194"/>
      <c r="M1414" s="194"/>
      <c r="N1414" s="194"/>
      <c r="O1414" s="194"/>
      <c r="P1414" s="194"/>
      <c r="Q1414" s="194"/>
      <c r="R1414" s="194"/>
      <c r="S1414" s="194"/>
      <c r="T1414" s="194"/>
      <c r="U1414" s="194"/>
      <c r="V1414" s="194"/>
      <c r="W1414" s="194"/>
      <c r="X1414" s="194"/>
      <c r="Y1414" s="194"/>
      <c r="Z1414" s="194"/>
      <c r="AA1414" s="194"/>
      <c r="AB1414" s="194"/>
      <c r="AC1414" s="194"/>
      <c r="AD1414" s="194"/>
      <c r="AE1414" s="194"/>
      <c r="AF1414" s="194"/>
      <c r="AG1414" s="194"/>
      <c r="AH1414" s="194"/>
      <c r="AI1414" s="194"/>
      <c r="AJ1414" s="194"/>
      <c r="AK1414" s="194"/>
      <c r="AL1414" s="194"/>
      <c r="AM1414" s="194"/>
      <c r="AN1414" s="194"/>
      <c r="AO1414" s="194"/>
      <c r="AP1414" s="194"/>
      <c r="AQ1414" s="194"/>
      <c r="AR1414" s="194"/>
      <c r="AS1414" s="46"/>
    </row>
    <row r="1415" spans="2:45" s="192" customFormat="1">
      <c r="B1415" s="193"/>
      <c r="C1415" s="193"/>
      <c r="D1415" s="194"/>
      <c r="E1415" s="194"/>
      <c r="H1415" s="194"/>
      <c r="I1415" s="194"/>
      <c r="J1415" s="194"/>
      <c r="K1415" s="194"/>
      <c r="L1415" s="194"/>
      <c r="M1415" s="194"/>
      <c r="N1415" s="194"/>
      <c r="O1415" s="194"/>
      <c r="P1415" s="194"/>
      <c r="Q1415" s="194"/>
      <c r="R1415" s="194"/>
      <c r="S1415" s="194"/>
      <c r="T1415" s="194"/>
      <c r="U1415" s="194"/>
      <c r="V1415" s="194"/>
      <c r="W1415" s="194"/>
      <c r="X1415" s="194"/>
      <c r="Y1415" s="194"/>
      <c r="Z1415" s="194"/>
      <c r="AA1415" s="194"/>
      <c r="AB1415" s="194"/>
      <c r="AC1415" s="194"/>
      <c r="AD1415" s="194"/>
      <c r="AE1415" s="194"/>
      <c r="AF1415" s="194"/>
      <c r="AG1415" s="194"/>
      <c r="AH1415" s="194"/>
      <c r="AI1415" s="194"/>
      <c r="AJ1415" s="194"/>
      <c r="AK1415" s="194"/>
      <c r="AL1415" s="194"/>
      <c r="AM1415" s="194"/>
      <c r="AN1415" s="194"/>
      <c r="AO1415" s="194"/>
      <c r="AP1415" s="194"/>
      <c r="AQ1415" s="194"/>
      <c r="AR1415" s="194"/>
      <c r="AS1415" s="46"/>
    </row>
    <row r="1416" spans="2:45" s="192" customFormat="1">
      <c r="B1416" s="193"/>
      <c r="C1416" s="193"/>
      <c r="D1416" s="194"/>
      <c r="E1416" s="194"/>
      <c r="H1416" s="194"/>
      <c r="I1416" s="194"/>
      <c r="J1416" s="194"/>
      <c r="K1416" s="194"/>
      <c r="L1416" s="194"/>
      <c r="M1416" s="194"/>
      <c r="N1416" s="194"/>
      <c r="O1416" s="194"/>
      <c r="P1416" s="194"/>
      <c r="Q1416" s="194"/>
      <c r="R1416" s="194"/>
      <c r="S1416" s="194"/>
      <c r="T1416" s="194"/>
      <c r="U1416" s="194"/>
      <c r="V1416" s="194"/>
      <c r="W1416" s="194"/>
      <c r="X1416" s="194"/>
      <c r="Y1416" s="194"/>
      <c r="Z1416" s="194"/>
      <c r="AA1416" s="194"/>
      <c r="AB1416" s="194"/>
      <c r="AC1416" s="194"/>
      <c r="AD1416" s="194"/>
      <c r="AE1416" s="194"/>
      <c r="AF1416" s="194"/>
      <c r="AG1416" s="194"/>
      <c r="AH1416" s="194"/>
      <c r="AI1416" s="194"/>
      <c r="AJ1416" s="194"/>
      <c r="AK1416" s="194"/>
      <c r="AL1416" s="194"/>
      <c r="AM1416" s="194"/>
      <c r="AN1416" s="194"/>
      <c r="AO1416" s="194"/>
      <c r="AP1416" s="194"/>
      <c r="AQ1416" s="194"/>
      <c r="AR1416" s="194"/>
      <c r="AS1416" s="46"/>
    </row>
    <row r="1417" spans="2:45" s="192" customFormat="1">
      <c r="B1417" s="193"/>
      <c r="C1417" s="193"/>
      <c r="D1417" s="194"/>
      <c r="E1417" s="194"/>
      <c r="H1417" s="194"/>
      <c r="I1417" s="194"/>
      <c r="J1417" s="194"/>
      <c r="K1417" s="194"/>
      <c r="L1417" s="194"/>
      <c r="M1417" s="194"/>
      <c r="N1417" s="194"/>
      <c r="O1417" s="194"/>
      <c r="P1417" s="194"/>
      <c r="Q1417" s="194"/>
      <c r="R1417" s="194"/>
      <c r="S1417" s="194"/>
      <c r="T1417" s="194"/>
      <c r="U1417" s="194"/>
      <c r="V1417" s="194"/>
      <c r="W1417" s="194"/>
      <c r="X1417" s="194"/>
      <c r="Y1417" s="194"/>
      <c r="Z1417" s="194"/>
      <c r="AA1417" s="194"/>
      <c r="AB1417" s="194"/>
      <c r="AC1417" s="194"/>
      <c r="AD1417" s="194"/>
      <c r="AE1417" s="194"/>
      <c r="AF1417" s="194"/>
      <c r="AG1417" s="194"/>
      <c r="AH1417" s="194"/>
      <c r="AI1417" s="194"/>
      <c r="AJ1417" s="194"/>
      <c r="AK1417" s="194"/>
      <c r="AL1417" s="194"/>
      <c r="AM1417" s="194"/>
      <c r="AN1417" s="194"/>
      <c r="AO1417" s="194"/>
      <c r="AP1417" s="194"/>
      <c r="AQ1417" s="194"/>
      <c r="AR1417" s="194"/>
      <c r="AS1417" s="46"/>
    </row>
    <row r="1418" spans="2:45" s="192" customFormat="1">
      <c r="B1418" s="193"/>
      <c r="C1418" s="193"/>
      <c r="D1418" s="194"/>
      <c r="E1418" s="194"/>
      <c r="H1418" s="194"/>
      <c r="I1418" s="194"/>
      <c r="J1418" s="194"/>
      <c r="K1418" s="194"/>
      <c r="L1418" s="194"/>
      <c r="M1418" s="194"/>
      <c r="N1418" s="194"/>
      <c r="O1418" s="194"/>
      <c r="P1418" s="194"/>
      <c r="Q1418" s="194"/>
      <c r="R1418" s="194"/>
      <c r="S1418" s="194"/>
      <c r="T1418" s="194"/>
      <c r="U1418" s="194"/>
      <c r="V1418" s="194"/>
      <c r="W1418" s="194"/>
      <c r="X1418" s="194"/>
      <c r="Y1418" s="194"/>
      <c r="Z1418" s="194"/>
      <c r="AA1418" s="194"/>
      <c r="AB1418" s="194"/>
      <c r="AC1418" s="194"/>
      <c r="AD1418" s="194"/>
      <c r="AE1418" s="194"/>
      <c r="AF1418" s="194"/>
      <c r="AG1418" s="194"/>
      <c r="AH1418" s="194"/>
      <c r="AI1418" s="194"/>
      <c r="AJ1418" s="194"/>
      <c r="AK1418" s="194"/>
      <c r="AL1418" s="194"/>
      <c r="AM1418" s="194"/>
      <c r="AN1418" s="194"/>
      <c r="AO1418" s="194"/>
      <c r="AP1418" s="194"/>
      <c r="AQ1418" s="194"/>
      <c r="AR1418" s="194"/>
      <c r="AS1418" s="46"/>
    </row>
    <row r="1419" spans="2:45" s="192" customFormat="1">
      <c r="B1419" s="193"/>
      <c r="C1419" s="193"/>
      <c r="D1419" s="194"/>
      <c r="E1419" s="194"/>
      <c r="H1419" s="194"/>
      <c r="I1419" s="194"/>
      <c r="J1419" s="194"/>
      <c r="K1419" s="194"/>
      <c r="L1419" s="194"/>
      <c r="M1419" s="194"/>
      <c r="N1419" s="194"/>
      <c r="O1419" s="194"/>
      <c r="P1419" s="194"/>
      <c r="Q1419" s="194"/>
      <c r="R1419" s="194"/>
      <c r="S1419" s="194"/>
      <c r="T1419" s="194"/>
      <c r="U1419" s="194"/>
      <c r="V1419" s="194"/>
      <c r="W1419" s="194"/>
      <c r="X1419" s="194"/>
      <c r="Y1419" s="194"/>
      <c r="Z1419" s="194"/>
      <c r="AA1419" s="194"/>
      <c r="AB1419" s="194"/>
      <c r="AC1419" s="194"/>
      <c r="AD1419" s="194"/>
      <c r="AE1419" s="194"/>
      <c r="AF1419" s="194"/>
      <c r="AG1419" s="194"/>
      <c r="AH1419" s="194"/>
      <c r="AI1419" s="194"/>
      <c r="AJ1419" s="194"/>
      <c r="AK1419" s="194"/>
      <c r="AL1419" s="194"/>
      <c r="AM1419" s="194"/>
      <c r="AN1419" s="194"/>
      <c r="AO1419" s="194"/>
      <c r="AP1419" s="194"/>
      <c r="AQ1419" s="194"/>
      <c r="AR1419" s="194"/>
      <c r="AS1419" s="46"/>
    </row>
    <row r="1420" spans="2:45" s="192" customFormat="1">
      <c r="B1420" s="193"/>
      <c r="C1420" s="193"/>
      <c r="D1420" s="194"/>
      <c r="E1420" s="194"/>
      <c r="H1420" s="194"/>
      <c r="I1420" s="194"/>
      <c r="J1420" s="194"/>
      <c r="K1420" s="194"/>
      <c r="L1420" s="194"/>
      <c r="M1420" s="194"/>
      <c r="N1420" s="194"/>
      <c r="O1420" s="194"/>
      <c r="P1420" s="194"/>
      <c r="Q1420" s="194"/>
      <c r="R1420" s="194"/>
      <c r="S1420" s="194"/>
      <c r="T1420" s="194"/>
      <c r="U1420" s="194"/>
      <c r="V1420" s="194"/>
      <c r="W1420" s="194"/>
      <c r="X1420" s="194"/>
      <c r="Y1420" s="194"/>
      <c r="Z1420" s="194"/>
      <c r="AA1420" s="194"/>
      <c r="AB1420" s="194"/>
      <c r="AC1420" s="194"/>
      <c r="AD1420" s="194"/>
      <c r="AE1420" s="194"/>
      <c r="AF1420" s="194"/>
      <c r="AG1420" s="194"/>
      <c r="AH1420" s="194"/>
      <c r="AI1420" s="194"/>
      <c r="AJ1420" s="194"/>
      <c r="AK1420" s="194"/>
      <c r="AL1420" s="194"/>
      <c r="AM1420" s="194"/>
      <c r="AN1420" s="194"/>
      <c r="AO1420" s="194"/>
      <c r="AP1420" s="194"/>
      <c r="AQ1420" s="194"/>
      <c r="AR1420" s="194"/>
      <c r="AS1420" s="46"/>
    </row>
    <row r="1421" spans="2:45" s="192" customFormat="1">
      <c r="B1421" s="193"/>
      <c r="C1421" s="193"/>
      <c r="D1421" s="194"/>
      <c r="E1421" s="194"/>
      <c r="H1421" s="194"/>
      <c r="I1421" s="194"/>
      <c r="J1421" s="194"/>
      <c r="K1421" s="194"/>
      <c r="L1421" s="194"/>
      <c r="M1421" s="194"/>
      <c r="N1421" s="194"/>
      <c r="O1421" s="194"/>
      <c r="P1421" s="194"/>
      <c r="Q1421" s="194"/>
      <c r="R1421" s="194"/>
      <c r="S1421" s="194"/>
      <c r="T1421" s="194"/>
      <c r="U1421" s="194"/>
      <c r="V1421" s="194"/>
      <c r="W1421" s="194"/>
      <c r="X1421" s="194"/>
      <c r="Y1421" s="194"/>
      <c r="Z1421" s="194"/>
      <c r="AA1421" s="194"/>
      <c r="AB1421" s="194"/>
      <c r="AC1421" s="194"/>
      <c r="AD1421" s="194"/>
      <c r="AE1421" s="194"/>
      <c r="AF1421" s="194"/>
      <c r="AG1421" s="194"/>
      <c r="AH1421" s="194"/>
      <c r="AI1421" s="194"/>
      <c r="AJ1421" s="194"/>
      <c r="AK1421" s="194"/>
      <c r="AL1421" s="194"/>
      <c r="AM1421" s="194"/>
      <c r="AN1421" s="194"/>
      <c r="AO1421" s="194"/>
      <c r="AP1421" s="194"/>
      <c r="AQ1421" s="194"/>
      <c r="AR1421" s="194"/>
      <c r="AS1421" s="46"/>
    </row>
    <row r="1422" spans="2:45" s="192" customFormat="1">
      <c r="B1422" s="193"/>
      <c r="C1422" s="193"/>
      <c r="D1422" s="194"/>
      <c r="E1422" s="194"/>
      <c r="H1422" s="194"/>
      <c r="I1422" s="194"/>
      <c r="J1422" s="194"/>
      <c r="K1422" s="194"/>
      <c r="L1422" s="194"/>
      <c r="M1422" s="194"/>
      <c r="N1422" s="194"/>
      <c r="O1422" s="194"/>
      <c r="P1422" s="194"/>
      <c r="Q1422" s="194"/>
      <c r="R1422" s="194"/>
      <c r="S1422" s="194"/>
      <c r="T1422" s="194"/>
      <c r="U1422" s="194"/>
      <c r="V1422" s="194"/>
      <c r="W1422" s="194"/>
      <c r="X1422" s="194"/>
      <c r="Y1422" s="194"/>
      <c r="Z1422" s="194"/>
      <c r="AA1422" s="194"/>
      <c r="AB1422" s="194"/>
      <c r="AC1422" s="194"/>
      <c r="AD1422" s="194"/>
      <c r="AE1422" s="194"/>
      <c r="AF1422" s="194"/>
      <c r="AG1422" s="194"/>
      <c r="AH1422" s="194"/>
      <c r="AI1422" s="194"/>
      <c r="AJ1422" s="194"/>
      <c r="AK1422" s="194"/>
      <c r="AL1422" s="194"/>
      <c r="AM1422" s="194"/>
      <c r="AN1422" s="194"/>
      <c r="AO1422" s="194"/>
      <c r="AP1422" s="194"/>
      <c r="AQ1422" s="194"/>
      <c r="AR1422" s="194"/>
      <c r="AS1422" s="46"/>
    </row>
    <row r="1423" spans="2:45" s="192" customFormat="1">
      <c r="B1423" s="193"/>
      <c r="C1423" s="193"/>
      <c r="D1423" s="194"/>
      <c r="E1423" s="194"/>
      <c r="H1423" s="194"/>
      <c r="I1423" s="194"/>
      <c r="J1423" s="194"/>
      <c r="K1423" s="194"/>
      <c r="L1423" s="194"/>
      <c r="M1423" s="194"/>
      <c r="N1423" s="194"/>
      <c r="O1423" s="194"/>
      <c r="P1423" s="194"/>
      <c r="Q1423" s="194"/>
      <c r="R1423" s="194"/>
      <c r="S1423" s="194"/>
      <c r="T1423" s="194"/>
      <c r="U1423" s="194"/>
      <c r="V1423" s="194"/>
      <c r="W1423" s="194"/>
      <c r="X1423" s="194"/>
      <c r="Y1423" s="194"/>
      <c r="Z1423" s="194"/>
      <c r="AA1423" s="194"/>
      <c r="AB1423" s="194"/>
      <c r="AC1423" s="194"/>
      <c r="AD1423" s="194"/>
      <c r="AE1423" s="194"/>
      <c r="AF1423" s="194"/>
      <c r="AG1423" s="194"/>
      <c r="AH1423" s="194"/>
      <c r="AI1423" s="194"/>
      <c r="AJ1423" s="194"/>
      <c r="AK1423" s="194"/>
      <c r="AL1423" s="194"/>
      <c r="AM1423" s="194"/>
      <c r="AN1423" s="194"/>
      <c r="AO1423" s="194"/>
      <c r="AP1423" s="194"/>
      <c r="AQ1423" s="194"/>
      <c r="AR1423" s="194"/>
      <c r="AS1423" s="46"/>
    </row>
    <row r="1424" spans="2:45" s="192" customFormat="1">
      <c r="B1424" s="193"/>
      <c r="C1424" s="193"/>
      <c r="D1424" s="194"/>
      <c r="E1424" s="194"/>
      <c r="H1424" s="194"/>
      <c r="I1424" s="194"/>
      <c r="J1424" s="194"/>
      <c r="K1424" s="194"/>
      <c r="L1424" s="194"/>
      <c r="M1424" s="194"/>
      <c r="N1424" s="194"/>
      <c r="O1424" s="194"/>
      <c r="P1424" s="194"/>
      <c r="Q1424" s="194"/>
      <c r="R1424" s="194"/>
      <c r="S1424" s="194"/>
      <c r="T1424" s="194"/>
      <c r="U1424" s="194"/>
      <c r="V1424" s="194"/>
      <c r="W1424" s="194"/>
      <c r="X1424" s="194"/>
      <c r="Y1424" s="194"/>
      <c r="Z1424" s="194"/>
      <c r="AA1424" s="194"/>
      <c r="AB1424" s="194"/>
      <c r="AC1424" s="194"/>
      <c r="AD1424" s="194"/>
      <c r="AE1424" s="194"/>
      <c r="AF1424" s="194"/>
      <c r="AG1424" s="194"/>
      <c r="AH1424" s="194"/>
      <c r="AI1424" s="194"/>
      <c r="AJ1424" s="194"/>
      <c r="AK1424" s="194"/>
      <c r="AL1424" s="194"/>
      <c r="AM1424" s="194"/>
      <c r="AN1424" s="194"/>
      <c r="AO1424" s="194"/>
      <c r="AP1424" s="194"/>
      <c r="AQ1424" s="194"/>
      <c r="AR1424" s="194"/>
      <c r="AS1424" s="46"/>
    </row>
    <row r="1425" spans="2:45" s="192" customFormat="1">
      <c r="B1425" s="193"/>
      <c r="C1425" s="193"/>
      <c r="D1425" s="194"/>
      <c r="E1425" s="194"/>
      <c r="H1425" s="194"/>
      <c r="I1425" s="194"/>
      <c r="J1425" s="194"/>
      <c r="K1425" s="194"/>
      <c r="L1425" s="194"/>
      <c r="M1425" s="194"/>
      <c r="N1425" s="194"/>
      <c r="O1425" s="194"/>
      <c r="P1425" s="194"/>
      <c r="Q1425" s="194"/>
      <c r="R1425" s="194"/>
      <c r="S1425" s="194"/>
      <c r="T1425" s="194"/>
      <c r="U1425" s="194"/>
      <c r="V1425" s="194"/>
      <c r="W1425" s="194"/>
      <c r="X1425" s="194"/>
      <c r="Y1425" s="194"/>
      <c r="Z1425" s="194"/>
      <c r="AA1425" s="194"/>
      <c r="AB1425" s="194"/>
      <c r="AC1425" s="194"/>
      <c r="AD1425" s="194"/>
      <c r="AE1425" s="194"/>
      <c r="AF1425" s="194"/>
      <c r="AG1425" s="194"/>
      <c r="AH1425" s="194"/>
      <c r="AI1425" s="194"/>
      <c r="AJ1425" s="194"/>
      <c r="AK1425" s="194"/>
      <c r="AL1425" s="194"/>
      <c r="AM1425" s="194"/>
      <c r="AN1425" s="194"/>
      <c r="AO1425" s="194"/>
      <c r="AP1425" s="194"/>
      <c r="AQ1425" s="194"/>
      <c r="AR1425" s="194"/>
      <c r="AS1425" s="46"/>
    </row>
    <row r="1426" spans="2:45" s="192" customFormat="1">
      <c r="B1426" s="193"/>
      <c r="C1426" s="193"/>
      <c r="D1426" s="194"/>
      <c r="E1426" s="194"/>
      <c r="H1426" s="194"/>
      <c r="I1426" s="194"/>
      <c r="J1426" s="194"/>
      <c r="K1426" s="194"/>
      <c r="L1426" s="194"/>
      <c r="M1426" s="194"/>
      <c r="N1426" s="194"/>
      <c r="O1426" s="194"/>
      <c r="P1426" s="194"/>
      <c r="Q1426" s="194"/>
      <c r="R1426" s="194"/>
      <c r="S1426" s="194"/>
      <c r="T1426" s="194"/>
      <c r="U1426" s="194"/>
      <c r="V1426" s="194"/>
      <c r="W1426" s="194"/>
      <c r="X1426" s="194"/>
      <c r="Y1426" s="194"/>
      <c r="Z1426" s="194"/>
      <c r="AA1426" s="194"/>
      <c r="AB1426" s="194"/>
      <c r="AC1426" s="194"/>
      <c r="AD1426" s="194"/>
      <c r="AE1426" s="194"/>
      <c r="AF1426" s="194"/>
      <c r="AG1426" s="194"/>
      <c r="AH1426" s="194"/>
      <c r="AI1426" s="194"/>
      <c r="AJ1426" s="194"/>
      <c r="AK1426" s="194"/>
      <c r="AL1426" s="194"/>
      <c r="AM1426" s="194"/>
      <c r="AN1426" s="194"/>
      <c r="AO1426" s="194"/>
      <c r="AP1426" s="194"/>
      <c r="AQ1426" s="194"/>
      <c r="AR1426" s="194"/>
      <c r="AS1426" s="46"/>
    </row>
    <row r="1427" spans="2:45" s="192" customFormat="1">
      <c r="B1427" s="193"/>
      <c r="C1427" s="193"/>
      <c r="D1427" s="194"/>
      <c r="E1427" s="194"/>
      <c r="H1427" s="194"/>
      <c r="I1427" s="194"/>
      <c r="J1427" s="194"/>
      <c r="K1427" s="194"/>
      <c r="L1427" s="194"/>
      <c r="M1427" s="194"/>
      <c r="N1427" s="194"/>
      <c r="O1427" s="194"/>
      <c r="P1427" s="194"/>
      <c r="Q1427" s="194"/>
      <c r="R1427" s="194"/>
      <c r="S1427" s="194"/>
      <c r="T1427" s="194"/>
      <c r="U1427" s="194"/>
      <c r="V1427" s="194"/>
      <c r="W1427" s="194"/>
      <c r="X1427" s="194"/>
      <c r="Y1427" s="194"/>
      <c r="Z1427" s="194"/>
      <c r="AA1427" s="194"/>
      <c r="AB1427" s="194"/>
      <c r="AC1427" s="194"/>
      <c r="AD1427" s="194"/>
      <c r="AE1427" s="194"/>
      <c r="AF1427" s="194"/>
      <c r="AG1427" s="194"/>
      <c r="AH1427" s="194"/>
      <c r="AI1427" s="194"/>
      <c r="AJ1427" s="194"/>
      <c r="AK1427" s="194"/>
      <c r="AL1427" s="194"/>
      <c r="AM1427" s="194"/>
      <c r="AN1427" s="194"/>
      <c r="AO1427" s="194"/>
      <c r="AP1427" s="194"/>
      <c r="AQ1427" s="194"/>
      <c r="AR1427" s="194"/>
      <c r="AS1427" s="46"/>
    </row>
    <row r="1428" spans="2:45" s="192" customFormat="1">
      <c r="B1428" s="193"/>
      <c r="C1428" s="193"/>
      <c r="D1428" s="194"/>
      <c r="E1428" s="194"/>
      <c r="H1428" s="194"/>
      <c r="I1428" s="194"/>
      <c r="J1428" s="194"/>
      <c r="K1428" s="194"/>
      <c r="L1428" s="194"/>
      <c r="M1428" s="194"/>
      <c r="N1428" s="194"/>
      <c r="O1428" s="194"/>
      <c r="P1428" s="194"/>
      <c r="Q1428" s="194"/>
      <c r="R1428" s="194"/>
      <c r="S1428" s="194"/>
      <c r="T1428" s="194"/>
      <c r="U1428" s="194"/>
      <c r="V1428" s="194"/>
      <c r="W1428" s="194"/>
      <c r="X1428" s="194"/>
      <c r="Y1428" s="194"/>
      <c r="Z1428" s="194"/>
      <c r="AA1428" s="194"/>
      <c r="AB1428" s="194"/>
      <c r="AC1428" s="194"/>
      <c r="AD1428" s="194"/>
      <c r="AE1428" s="194"/>
      <c r="AF1428" s="194"/>
      <c r="AG1428" s="194"/>
      <c r="AH1428" s="194"/>
      <c r="AI1428" s="194"/>
      <c r="AJ1428" s="194"/>
      <c r="AK1428" s="194"/>
      <c r="AL1428" s="194"/>
      <c r="AM1428" s="194"/>
      <c r="AN1428" s="194"/>
      <c r="AO1428" s="194"/>
      <c r="AP1428" s="194"/>
      <c r="AQ1428" s="194"/>
      <c r="AR1428" s="194"/>
      <c r="AS1428" s="46"/>
    </row>
    <row r="1429" spans="2:45" s="192" customFormat="1">
      <c r="B1429" s="193"/>
      <c r="C1429" s="193"/>
      <c r="D1429" s="194"/>
      <c r="E1429" s="194"/>
      <c r="H1429" s="194"/>
      <c r="I1429" s="194"/>
      <c r="J1429" s="194"/>
      <c r="K1429" s="194"/>
      <c r="L1429" s="194"/>
      <c r="M1429" s="194"/>
      <c r="N1429" s="194"/>
      <c r="O1429" s="194"/>
      <c r="P1429" s="194"/>
      <c r="Q1429" s="194"/>
      <c r="R1429" s="194"/>
      <c r="S1429" s="194"/>
      <c r="T1429" s="194"/>
      <c r="U1429" s="194"/>
      <c r="V1429" s="194"/>
      <c r="W1429" s="194"/>
      <c r="X1429" s="194"/>
      <c r="Y1429" s="194"/>
      <c r="Z1429" s="194"/>
      <c r="AA1429" s="194"/>
      <c r="AB1429" s="194"/>
      <c r="AC1429" s="194"/>
      <c r="AD1429" s="194"/>
      <c r="AE1429" s="194"/>
      <c r="AF1429" s="194"/>
      <c r="AG1429" s="194"/>
      <c r="AH1429" s="194"/>
      <c r="AI1429" s="194"/>
      <c r="AJ1429" s="194"/>
      <c r="AK1429" s="194"/>
      <c r="AL1429" s="194"/>
      <c r="AM1429" s="194"/>
      <c r="AN1429" s="194"/>
      <c r="AO1429" s="194"/>
      <c r="AP1429" s="194"/>
      <c r="AQ1429" s="194"/>
      <c r="AR1429" s="194"/>
      <c r="AS1429" s="46"/>
    </row>
    <row r="1430" spans="2:45" s="192" customFormat="1">
      <c r="B1430" s="193"/>
      <c r="C1430" s="193"/>
      <c r="D1430" s="194"/>
      <c r="E1430" s="194"/>
      <c r="H1430" s="194"/>
      <c r="I1430" s="194"/>
      <c r="J1430" s="194"/>
      <c r="K1430" s="194"/>
      <c r="L1430" s="194"/>
      <c r="M1430" s="194"/>
      <c r="N1430" s="194"/>
      <c r="O1430" s="194"/>
      <c r="P1430" s="194"/>
      <c r="Q1430" s="194"/>
      <c r="R1430" s="194"/>
      <c r="S1430" s="194"/>
      <c r="T1430" s="194"/>
      <c r="U1430" s="194"/>
      <c r="V1430" s="194"/>
      <c r="W1430" s="194"/>
      <c r="X1430" s="194"/>
      <c r="Y1430" s="194"/>
      <c r="Z1430" s="194"/>
      <c r="AA1430" s="194"/>
      <c r="AB1430" s="194"/>
      <c r="AC1430" s="194"/>
      <c r="AD1430" s="194"/>
      <c r="AE1430" s="194"/>
      <c r="AF1430" s="194"/>
      <c r="AG1430" s="194"/>
      <c r="AH1430" s="194"/>
      <c r="AI1430" s="194"/>
      <c r="AJ1430" s="194"/>
      <c r="AK1430" s="194"/>
      <c r="AL1430" s="194"/>
      <c r="AM1430" s="194"/>
      <c r="AN1430" s="194"/>
      <c r="AO1430" s="194"/>
      <c r="AP1430" s="194"/>
      <c r="AQ1430" s="194"/>
      <c r="AR1430" s="194"/>
      <c r="AS1430" s="46"/>
    </row>
    <row r="1431" spans="2:45" s="192" customFormat="1">
      <c r="B1431" s="193"/>
      <c r="C1431" s="193"/>
      <c r="D1431" s="194"/>
      <c r="E1431" s="194"/>
      <c r="H1431" s="194"/>
      <c r="I1431" s="194"/>
      <c r="J1431" s="194"/>
      <c r="K1431" s="194"/>
      <c r="L1431" s="194"/>
      <c r="M1431" s="194"/>
      <c r="N1431" s="194"/>
      <c r="O1431" s="194"/>
      <c r="P1431" s="194"/>
      <c r="Q1431" s="194"/>
      <c r="R1431" s="194"/>
      <c r="S1431" s="194"/>
      <c r="T1431" s="194"/>
      <c r="U1431" s="194"/>
      <c r="V1431" s="194"/>
      <c r="W1431" s="194"/>
      <c r="X1431" s="194"/>
      <c r="Y1431" s="194"/>
      <c r="Z1431" s="194"/>
      <c r="AA1431" s="194"/>
      <c r="AB1431" s="194"/>
      <c r="AC1431" s="194"/>
      <c r="AD1431" s="194"/>
      <c r="AE1431" s="194"/>
      <c r="AF1431" s="194"/>
      <c r="AG1431" s="194"/>
      <c r="AH1431" s="194"/>
      <c r="AI1431" s="194"/>
      <c r="AJ1431" s="194"/>
      <c r="AK1431" s="194"/>
      <c r="AL1431" s="194"/>
      <c r="AM1431" s="194"/>
      <c r="AN1431" s="194"/>
      <c r="AO1431" s="194"/>
      <c r="AP1431" s="194"/>
      <c r="AQ1431" s="194"/>
      <c r="AR1431" s="194"/>
      <c r="AS1431" s="46"/>
    </row>
    <row r="1432" spans="2:45" s="192" customFormat="1">
      <c r="B1432" s="193"/>
      <c r="C1432" s="193"/>
      <c r="D1432" s="194"/>
      <c r="E1432" s="194"/>
      <c r="H1432" s="194"/>
      <c r="I1432" s="194"/>
      <c r="J1432" s="194"/>
      <c r="K1432" s="194"/>
      <c r="L1432" s="194"/>
      <c r="M1432" s="194"/>
      <c r="N1432" s="194"/>
      <c r="O1432" s="194"/>
      <c r="P1432" s="194"/>
      <c r="Q1432" s="194"/>
      <c r="R1432" s="194"/>
      <c r="S1432" s="194"/>
      <c r="T1432" s="194"/>
      <c r="U1432" s="194"/>
      <c r="V1432" s="194"/>
      <c r="W1432" s="194"/>
      <c r="X1432" s="194"/>
      <c r="Y1432" s="194"/>
      <c r="Z1432" s="194"/>
      <c r="AA1432" s="194"/>
      <c r="AB1432" s="194"/>
      <c r="AC1432" s="194"/>
      <c r="AD1432" s="194"/>
      <c r="AE1432" s="194"/>
      <c r="AF1432" s="194"/>
      <c r="AG1432" s="194"/>
      <c r="AH1432" s="194"/>
      <c r="AI1432" s="194"/>
      <c r="AJ1432" s="194"/>
      <c r="AK1432" s="194"/>
      <c r="AL1432" s="194"/>
      <c r="AM1432" s="194"/>
      <c r="AN1432" s="194"/>
      <c r="AO1432" s="194"/>
      <c r="AP1432" s="194"/>
      <c r="AQ1432" s="194"/>
      <c r="AR1432" s="194"/>
      <c r="AS1432" s="46"/>
    </row>
    <row r="1433" spans="2:45" s="192" customFormat="1">
      <c r="B1433" s="193"/>
      <c r="C1433" s="193"/>
      <c r="D1433" s="194"/>
      <c r="E1433" s="194"/>
      <c r="H1433" s="194"/>
      <c r="I1433" s="194"/>
      <c r="J1433" s="194"/>
      <c r="K1433" s="194"/>
      <c r="L1433" s="194"/>
      <c r="M1433" s="194"/>
      <c r="N1433" s="194"/>
      <c r="O1433" s="194"/>
      <c r="P1433" s="194"/>
      <c r="Q1433" s="194"/>
      <c r="R1433" s="194"/>
      <c r="S1433" s="194"/>
      <c r="T1433" s="194"/>
      <c r="U1433" s="194"/>
      <c r="V1433" s="194"/>
      <c r="W1433" s="194"/>
      <c r="X1433" s="194"/>
      <c r="Y1433" s="194"/>
      <c r="Z1433" s="194"/>
      <c r="AA1433" s="194"/>
      <c r="AB1433" s="194"/>
      <c r="AC1433" s="194"/>
      <c r="AD1433" s="194"/>
      <c r="AE1433" s="194"/>
      <c r="AF1433" s="194"/>
      <c r="AG1433" s="194"/>
      <c r="AH1433" s="194"/>
      <c r="AI1433" s="194"/>
      <c r="AJ1433" s="194"/>
      <c r="AK1433" s="194"/>
      <c r="AL1433" s="194"/>
      <c r="AM1433" s="194"/>
      <c r="AN1433" s="194"/>
      <c r="AO1433" s="194"/>
      <c r="AP1433" s="194"/>
      <c r="AQ1433" s="194"/>
      <c r="AR1433" s="194"/>
      <c r="AS1433" s="46"/>
    </row>
    <row r="1434" spans="2:45" s="192" customFormat="1">
      <c r="B1434" s="193"/>
      <c r="C1434" s="193"/>
      <c r="D1434" s="194"/>
      <c r="E1434" s="194"/>
      <c r="H1434" s="194"/>
      <c r="I1434" s="194"/>
      <c r="J1434" s="194"/>
      <c r="K1434" s="194"/>
      <c r="L1434" s="194"/>
      <c r="M1434" s="194"/>
      <c r="N1434" s="194"/>
      <c r="O1434" s="194"/>
      <c r="P1434" s="194"/>
      <c r="Q1434" s="194"/>
      <c r="R1434" s="194"/>
      <c r="S1434" s="194"/>
      <c r="T1434" s="194"/>
      <c r="U1434" s="194"/>
      <c r="V1434" s="194"/>
      <c r="W1434" s="194"/>
      <c r="X1434" s="194"/>
      <c r="Y1434" s="194"/>
      <c r="Z1434" s="194"/>
      <c r="AA1434" s="194"/>
      <c r="AB1434" s="194"/>
      <c r="AC1434" s="194"/>
      <c r="AD1434" s="194"/>
      <c r="AE1434" s="194"/>
      <c r="AF1434" s="194"/>
      <c r="AG1434" s="194"/>
      <c r="AH1434" s="194"/>
      <c r="AI1434" s="194"/>
      <c r="AJ1434" s="194"/>
      <c r="AK1434" s="194"/>
      <c r="AL1434" s="194"/>
      <c r="AM1434" s="194"/>
      <c r="AN1434" s="194"/>
      <c r="AO1434" s="194"/>
      <c r="AP1434" s="194"/>
      <c r="AQ1434" s="194"/>
      <c r="AR1434" s="194"/>
      <c r="AS1434" s="46"/>
    </row>
    <row r="1435" spans="2:45" s="192" customFormat="1">
      <c r="B1435" s="193"/>
      <c r="C1435" s="193"/>
      <c r="D1435" s="194"/>
      <c r="E1435" s="194"/>
      <c r="H1435" s="194"/>
      <c r="I1435" s="194"/>
      <c r="J1435" s="194"/>
      <c r="K1435" s="194"/>
      <c r="L1435" s="194"/>
      <c r="M1435" s="194"/>
      <c r="N1435" s="194"/>
      <c r="O1435" s="194"/>
      <c r="P1435" s="194"/>
      <c r="Q1435" s="194"/>
      <c r="R1435" s="194"/>
      <c r="S1435" s="194"/>
      <c r="T1435" s="194"/>
      <c r="U1435" s="194"/>
      <c r="V1435" s="194"/>
      <c r="W1435" s="194"/>
      <c r="X1435" s="194"/>
      <c r="Y1435" s="194"/>
      <c r="Z1435" s="194"/>
      <c r="AA1435" s="194"/>
      <c r="AB1435" s="194"/>
      <c r="AC1435" s="194"/>
      <c r="AD1435" s="194"/>
      <c r="AE1435" s="194"/>
      <c r="AF1435" s="194"/>
      <c r="AG1435" s="194"/>
      <c r="AH1435" s="194"/>
      <c r="AI1435" s="194"/>
      <c r="AJ1435" s="194"/>
      <c r="AK1435" s="194"/>
      <c r="AL1435" s="194"/>
      <c r="AM1435" s="194"/>
      <c r="AN1435" s="194"/>
      <c r="AO1435" s="194"/>
      <c r="AP1435" s="194"/>
      <c r="AQ1435" s="194"/>
      <c r="AR1435" s="194"/>
      <c r="AS1435" s="46"/>
    </row>
    <row r="1436" spans="2:45" s="192" customFormat="1">
      <c r="B1436" s="193"/>
      <c r="C1436" s="193"/>
      <c r="D1436" s="194"/>
      <c r="E1436" s="194"/>
      <c r="H1436" s="194"/>
      <c r="I1436" s="194"/>
      <c r="J1436" s="194"/>
      <c r="K1436" s="194"/>
      <c r="L1436" s="194"/>
      <c r="M1436" s="194"/>
      <c r="N1436" s="194"/>
      <c r="O1436" s="194"/>
      <c r="P1436" s="194"/>
      <c r="Q1436" s="194"/>
      <c r="R1436" s="194"/>
      <c r="S1436" s="194"/>
      <c r="T1436" s="194"/>
      <c r="U1436" s="194"/>
      <c r="V1436" s="194"/>
      <c r="W1436" s="194"/>
      <c r="X1436" s="194"/>
      <c r="Y1436" s="194"/>
      <c r="Z1436" s="194"/>
      <c r="AA1436" s="194"/>
      <c r="AB1436" s="194"/>
      <c r="AC1436" s="194"/>
      <c r="AD1436" s="194"/>
      <c r="AE1436" s="194"/>
      <c r="AF1436" s="194"/>
      <c r="AG1436" s="194"/>
      <c r="AH1436" s="194"/>
      <c r="AI1436" s="194"/>
      <c r="AJ1436" s="194"/>
      <c r="AK1436" s="194"/>
      <c r="AL1436" s="194"/>
      <c r="AM1436" s="194"/>
      <c r="AN1436" s="194"/>
      <c r="AO1436" s="194"/>
      <c r="AP1436" s="194"/>
      <c r="AQ1436" s="194"/>
      <c r="AR1436" s="194"/>
      <c r="AS1436" s="46"/>
    </row>
    <row r="1437" spans="2:45" s="192" customFormat="1">
      <c r="B1437" s="193"/>
      <c r="C1437" s="193"/>
      <c r="D1437" s="194"/>
      <c r="E1437" s="194"/>
      <c r="H1437" s="194"/>
      <c r="I1437" s="194"/>
      <c r="J1437" s="194"/>
      <c r="K1437" s="194"/>
      <c r="L1437" s="194"/>
      <c r="M1437" s="194"/>
      <c r="N1437" s="194"/>
      <c r="O1437" s="194"/>
      <c r="P1437" s="194"/>
      <c r="Q1437" s="194"/>
      <c r="R1437" s="194"/>
      <c r="S1437" s="194"/>
      <c r="T1437" s="194"/>
      <c r="U1437" s="194"/>
      <c r="V1437" s="194"/>
      <c r="W1437" s="194"/>
      <c r="X1437" s="194"/>
      <c r="Y1437" s="194"/>
      <c r="Z1437" s="194"/>
      <c r="AA1437" s="194"/>
      <c r="AB1437" s="194"/>
      <c r="AC1437" s="194"/>
      <c r="AD1437" s="194"/>
      <c r="AE1437" s="194"/>
      <c r="AF1437" s="194"/>
      <c r="AG1437" s="194"/>
      <c r="AH1437" s="194"/>
      <c r="AI1437" s="194"/>
      <c r="AJ1437" s="194"/>
      <c r="AK1437" s="194"/>
      <c r="AL1437" s="194"/>
      <c r="AM1437" s="194"/>
      <c r="AN1437" s="194"/>
      <c r="AO1437" s="194"/>
      <c r="AP1437" s="194"/>
      <c r="AQ1437" s="194"/>
      <c r="AR1437" s="194"/>
      <c r="AS1437" s="46"/>
    </row>
    <row r="1438" spans="2:45" s="192" customFormat="1">
      <c r="B1438" s="193"/>
      <c r="C1438" s="193"/>
      <c r="D1438" s="194"/>
      <c r="E1438" s="194"/>
      <c r="H1438" s="194"/>
      <c r="I1438" s="194"/>
      <c r="J1438" s="194"/>
      <c r="K1438" s="194"/>
      <c r="L1438" s="194"/>
      <c r="M1438" s="194"/>
      <c r="N1438" s="194"/>
      <c r="O1438" s="194"/>
      <c r="P1438" s="194"/>
      <c r="Q1438" s="194"/>
      <c r="R1438" s="194"/>
      <c r="S1438" s="194"/>
      <c r="T1438" s="194"/>
      <c r="U1438" s="194"/>
      <c r="V1438" s="194"/>
      <c r="W1438" s="194"/>
      <c r="X1438" s="194"/>
      <c r="Y1438" s="194"/>
      <c r="Z1438" s="194"/>
      <c r="AA1438" s="194"/>
      <c r="AB1438" s="194"/>
      <c r="AC1438" s="194"/>
      <c r="AD1438" s="194"/>
      <c r="AE1438" s="194"/>
      <c r="AF1438" s="194"/>
      <c r="AG1438" s="194"/>
      <c r="AH1438" s="194"/>
      <c r="AI1438" s="194"/>
      <c r="AJ1438" s="194"/>
      <c r="AK1438" s="194"/>
      <c r="AL1438" s="194"/>
      <c r="AM1438" s="194"/>
      <c r="AN1438" s="194"/>
      <c r="AO1438" s="194"/>
      <c r="AP1438" s="194"/>
      <c r="AQ1438" s="194"/>
      <c r="AR1438" s="194"/>
      <c r="AS1438" s="46"/>
    </row>
    <row r="1439" spans="2:45" s="192" customFormat="1">
      <c r="B1439" s="193"/>
      <c r="C1439" s="193"/>
      <c r="D1439" s="194"/>
      <c r="E1439" s="194"/>
      <c r="H1439" s="194"/>
      <c r="I1439" s="194"/>
      <c r="J1439" s="194"/>
      <c r="K1439" s="194"/>
      <c r="L1439" s="194"/>
      <c r="M1439" s="194"/>
      <c r="N1439" s="194"/>
      <c r="O1439" s="194"/>
      <c r="P1439" s="194"/>
      <c r="Q1439" s="194"/>
      <c r="R1439" s="194"/>
      <c r="S1439" s="194"/>
      <c r="T1439" s="194"/>
      <c r="U1439" s="194"/>
      <c r="V1439" s="194"/>
      <c r="W1439" s="194"/>
      <c r="X1439" s="194"/>
      <c r="Y1439" s="194"/>
      <c r="Z1439" s="194"/>
      <c r="AA1439" s="194"/>
      <c r="AB1439" s="194"/>
      <c r="AC1439" s="194"/>
      <c r="AD1439" s="194"/>
      <c r="AE1439" s="194"/>
      <c r="AF1439" s="194"/>
      <c r="AG1439" s="194"/>
      <c r="AH1439" s="194"/>
      <c r="AI1439" s="194"/>
      <c r="AJ1439" s="194"/>
      <c r="AK1439" s="194"/>
      <c r="AL1439" s="194"/>
      <c r="AM1439" s="194"/>
      <c r="AN1439" s="194"/>
      <c r="AO1439" s="194"/>
      <c r="AP1439" s="194"/>
      <c r="AQ1439" s="194"/>
      <c r="AR1439" s="194"/>
      <c r="AS1439" s="46"/>
    </row>
    <row r="1440" spans="2:45" s="192" customFormat="1">
      <c r="B1440" s="193"/>
      <c r="C1440" s="193"/>
      <c r="D1440" s="194"/>
      <c r="E1440" s="194"/>
      <c r="H1440" s="194"/>
      <c r="I1440" s="194"/>
      <c r="J1440" s="194"/>
      <c r="K1440" s="194"/>
      <c r="L1440" s="194"/>
      <c r="M1440" s="194"/>
      <c r="N1440" s="194"/>
      <c r="O1440" s="194"/>
      <c r="P1440" s="194"/>
      <c r="Q1440" s="194"/>
      <c r="R1440" s="194"/>
      <c r="S1440" s="194"/>
      <c r="T1440" s="194"/>
      <c r="U1440" s="194"/>
      <c r="V1440" s="194"/>
      <c r="W1440" s="194"/>
      <c r="X1440" s="194"/>
      <c r="Y1440" s="194"/>
      <c r="Z1440" s="194"/>
      <c r="AA1440" s="194"/>
      <c r="AB1440" s="194"/>
      <c r="AC1440" s="194"/>
      <c r="AD1440" s="194"/>
      <c r="AE1440" s="194"/>
      <c r="AF1440" s="194"/>
      <c r="AG1440" s="194"/>
      <c r="AH1440" s="194"/>
      <c r="AI1440" s="194"/>
      <c r="AJ1440" s="194"/>
      <c r="AK1440" s="194"/>
      <c r="AL1440" s="194"/>
      <c r="AM1440" s="194"/>
      <c r="AN1440" s="194"/>
      <c r="AO1440" s="194"/>
      <c r="AP1440" s="194"/>
      <c r="AQ1440" s="194"/>
      <c r="AR1440" s="194"/>
      <c r="AS1440" s="46"/>
    </row>
    <row r="1441" spans="2:45" s="192" customFormat="1">
      <c r="B1441" s="193"/>
      <c r="C1441" s="193"/>
      <c r="D1441" s="194"/>
      <c r="E1441" s="194"/>
      <c r="H1441" s="194"/>
      <c r="I1441" s="194"/>
      <c r="J1441" s="194"/>
      <c r="K1441" s="194"/>
      <c r="L1441" s="194"/>
      <c r="M1441" s="194"/>
      <c r="N1441" s="194"/>
      <c r="O1441" s="194"/>
      <c r="P1441" s="194"/>
      <c r="Q1441" s="194"/>
      <c r="R1441" s="194"/>
      <c r="S1441" s="194"/>
      <c r="T1441" s="194"/>
      <c r="U1441" s="194"/>
      <c r="V1441" s="194"/>
      <c r="W1441" s="194"/>
      <c r="X1441" s="194"/>
      <c r="Y1441" s="194"/>
      <c r="Z1441" s="194"/>
      <c r="AA1441" s="194"/>
      <c r="AB1441" s="194"/>
      <c r="AC1441" s="194"/>
      <c r="AD1441" s="194"/>
      <c r="AE1441" s="194"/>
      <c r="AF1441" s="194"/>
      <c r="AG1441" s="194"/>
      <c r="AH1441" s="194"/>
      <c r="AI1441" s="194"/>
      <c r="AJ1441" s="194"/>
      <c r="AK1441" s="194"/>
      <c r="AL1441" s="194"/>
      <c r="AM1441" s="194"/>
      <c r="AN1441" s="194"/>
      <c r="AO1441" s="194"/>
      <c r="AP1441" s="194"/>
      <c r="AQ1441" s="194"/>
      <c r="AR1441" s="194"/>
      <c r="AS1441" s="46"/>
    </row>
    <row r="1442" spans="2:45" s="192" customFormat="1">
      <c r="B1442" s="193"/>
      <c r="C1442" s="193"/>
      <c r="D1442" s="194"/>
      <c r="E1442" s="194"/>
      <c r="H1442" s="194"/>
      <c r="I1442" s="194"/>
      <c r="J1442" s="194"/>
      <c r="K1442" s="194"/>
      <c r="L1442" s="194"/>
      <c r="M1442" s="194"/>
      <c r="N1442" s="194"/>
      <c r="O1442" s="194"/>
      <c r="P1442" s="194"/>
      <c r="Q1442" s="194"/>
      <c r="R1442" s="194"/>
      <c r="S1442" s="194"/>
      <c r="T1442" s="194"/>
      <c r="U1442" s="194"/>
      <c r="V1442" s="194"/>
      <c r="W1442" s="194"/>
      <c r="X1442" s="194"/>
      <c r="Y1442" s="194"/>
      <c r="Z1442" s="194"/>
      <c r="AA1442" s="194"/>
      <c r="AB1442" s="194"/>
      <c r="AC1442" s="194"/>
      <c r="AD1442" s="194"/>
      <c r="AE1442" s="194"/>
      <c r="AF1442" s="194"/>
      <c r="AG1442" s="194"/>
      <c r="AH1442" s="194"/>
      <c r="AI1442" s="194"/>
      <c r="AJ1442" s="194"/>
      <c r="AK1442" s="194"/>
      <c r="AL1442" s="194"/>
      <c r="AM1442" s="194"/>
      <c r="AN1442" s="194"/>
      <c r="AO1442" s="194"/>
      <c r="AP1442" s="194"/>
      <c r="AQ1442" s="194"/>
      <c r="AR1442" s="194"/>
      <c r="AS1442" s="46"/>
    </row>
    <row r="1443" spans="2:45" s="192" customFormat="1">
      <c r="B1443" s="193"/>
      <c r="C1443" s="193"/>
      <c r="D1443" s="194"/>
      <c r="E1443" s="194"/>
      <c r="H1443" s="194"/>
      <c r="I1443" s="194"/>
      <c r="J1443" s="194"/>
      <c r="K1443" s="194"/>
      <c r="L1443" s="194"/>
      <c r="M1443" s="194"/>
      <c r="N1443" s="194"/>
      <c r="O1443" s="194"/>
      <c r="P1443" s="194"/>
      <c r="Q1443" s="194"/>
      <c r="R1443" s="194"/>
      <c r="S1443" s="194"/>
      <c r="T1443" s="194"/>
      <c r="U1443" s="194"/>
      <c r="V1443" s="194"/>
      <c r="W1443" s="194"/>
      <c r="X1443" s="194"/>
      <c r="Y1443" s="194"/>
      <c r="Z1443" s="194"/>
      <c r="AA1443" s="194"/>
      <c r="AB1443" s="194"/>
      <c r="AC1443" s="194"/>
      <c r="AD1443" s="194"/>
      <c r="AE1443" s="194"/>
      <c r="AF1443" s="194"/>
      <c r="AG1443" s="194"/>
      <c r="AH1443" s="194"/>
      <c r="AI1443" s="194"/>
      <c r="AJ1443" s="194"/>
      <c r="AK1443" s="194"/>
      <c r="AL1443" s="194"/>
      <c r="AM1443" s="194"/>
      <c r="AN1443" s="194"/>
      <c r="AO1443" s="194"/>
      <c r="AP1443" s="194"/>
      <c r="AQ1443" s="194"/>
      <c r="AR1443" s="194"/>
      <c r="AS1443" s="46"/>
    </row>
    <row r="1444" spans="2:45" s="192" customFormat="1">
      <c r="B1444" s="193"/>
      <c r="C1444" s="193"/>
      <c r="D1444" s="194"/>
      <c r="E1444" s="194"/>
      <c r="H1444" s="194"/>
      <c r="I1444" s="194"/>
      <c r="J1444" s="194"/>
      <c r="K1444" s="194"/>
      <c r="L1444" s="194"/>
      <c r="M1444" s="194"/>
      <c r="N1444" s="194"/>
      <c r="O1444" s="194"/>
      <c r="P1444" s="194"/>
      <c r="Q1444" s="194"/>
      <c r="R1444" s="194"/>
      <c r="S1444" s="194"/>
      <c r="T1444" s="194"/>
      <c r="U1444" s="194"/>
      <c r="V1444" s="194"/>
      <c r="W1444" s="194"/>
      <c r="X1444" s="194"/>
      <c r="Y1444" s="194"/>
      <c r="Z1444" s="194"/>
      <c r="AA1444" s="194"/>
      <c r="AB1444" s="194"/>
      <c r="AC1444" s="194"/>
      <c r="AD1444" s="194"/>
      <c r="AE1444" s="194"/>
      <c r="AF1444" s="194"/>
      <c r="AG1444" s="194"/>
      <c r="AH1444" s="194"/>
      <c r="AI1444" s="194"/>
      <c r="AJ1444" s="194"/>
      <c r="AK1444" s="194"/>
      <c r="AL1444" s="194"/>
      <c r="AM1444" s="194"/>
      <c r="AN1444" s="194"/>
      <c r="AO1444" s="194"/>
      <c r="AP1444" s="194"/>
      <c r="AQ1444" s="194"/>
      <c r="AR1444" s="194"/>
      <c r="AS1444" s="46"/>
    </row>
    <row r="1445" spans="2:45" s="192" customFormat="1">
      <c r="B1445" s="193"/>
      <c r="C1445" s="193"/>
      <c r="D1445" s="194"/>
      <c r="E1445" s="194"/>
      <c r="H1445" s="194"/>
      <c r="I1445" s="194"/>
      <c r="J1445" s="194"/>
      <c r="K1445" s="194"/>
      <c r="L1445" s="194"/>
      <c r="M1445" s="194"/>
      <c r="N1445" s="194"/>
      <c r="O1445" s="194"/>
      <c r="P1445" s="194"/>
      <c r="Q1445" s="194"/>
      <c r="R1445" s="194"/>
      <c r="S1445" s="194"/>
      <c r="T1445" s="194"/>
      <c r="U1445" s="194"/>
      <c r="V1445" s="194"/>
      <c r="W1445" s="194"/>
      <c r="X1445" s="194"/>
      <c r="Y1445" s="194"/>
      <c r="Z1445" s="194"/>
      <c r="AA1445" s="194"/>
      <c r="AB1445" s="194"/>
      <c r="AC1445" s="194"/>
      <c r="AD1445" s="194"/>
      <c r="AE1445" s="194"/>
      <c r="AF1445" s="194"/>
      <c r="AG1445" s="194"/>
      <c r="AH1445" s="194"/>
      <c r="AI1445" s="194"/>
      <c r="AJ1445" s="194"/>
      <c r="AK1445" s="194"/>
      <c r="AL1445" s="194"/>
      <c r="AM1445" s="194"/>
      <c r="AN1445" s="194"/>
      <c r="AO1445" s="194"/>
      <c r="AP1445" s="194"/>
      <c r="AQ1445" s="194"/>
      <c r="AR1445" s="194"/>
      <c r="AS1445" s="46"/>
    </row>
    <row r="1446" spans="2:45" s="192" customFormat="1">
      <c r="B1446" s="193"/>
      <c r="C1446" s="193"/>
      <c r="D1446" s="194"/>
      <c r="E1446" s="194"/>
      <c r="H1446" s="194"/>
      <c r="I1446" s="194"/>
      <c r="J1446" s="194"/>
      <c r="K1446" s="194"/>
      <c r="L1446" s="194"/>
      <c r="M1446" s="194"/>
      <c r="N1446" s="194"/>
      <c r="O1446" s="194"/>
      <c r="P1446" s="194"/>
      <c r="Q1446" s="194"/>
      <c r="R1446" s="194"/>
      <c r="S1446" s="194"/>
      <c r="T1446" s="194"/>
      <c r="U1446" s="194"/>
      <c r="V1446" s="194"/>
      <c r="W1446" s="194"/>
      <c r="X1446" s="194"/>
      <c r="Y1446" s="194"/>
      <c r="Z1446" s="194"/>
      <c r="AA1446" s="194"/>
      <c r="AB1446" s="194"/>
      <c r="AC1446" s="194"/>
      <c r="AD1446" s="194"/>
      <c r="AE1446" s="194"/>
      <c r="AF1446" s="194"/>
      <c r="AG1446" s="194"/>
      <c r="AH1446" s="194"/>
      <c r="AI1446" s="194"/>
      <c r="AJ1446" s="194"/>
      <c r="AK1446" s="194"/>
      <c r="AL1446" s="194"/>
      <c r="AM1446" s="194"/>
      <c r="AN1446" s="194"/>
      <c r="AO1446" s="194"/>
      <c r="AP1446" s="194"/>
      <c r="AQ1446" s="194"/>
      <c r="AR1446" s="194"/>
      <c r="AS1446" s="46"/>
    </row>
    <row r="1447" spans="2:45" s="192" customFormat="1">
      <c r="B1447" s="193"/>
      <c r="C1447" s="193"/>
      <c r="D1447" s="194"/>
      <c r="E1447" s="194"/>
      <c r="H1447" s="194"/>
      <c r="I1447" s="194"/>
      <c r="J1447" s="194"/>
      <c r="K1447" s="194"/>
      <c r="L1447" s="194"/>
      <c r="M1447" s="194"/>
      <c r="N1447" s="194"/>
      <c r="O1447" s="194"/>
      <c r="P1447" s="194"/>
      <c r="Q1447" s="194"/>
      <c r="R1447" s="194"/>
      <c r="S1447" s="194"/>
      <c r="T1447" s="194"/>
      <c r="U1447" s="194"/>
      <c r="V1447" s="194"/>
      <c r="W1447" s="194"/>
      <c r="X1447" s="194"/>
      <c r="Y1447" s="194"/>
      <c r="Z1447" s="194"/>
      <c r="AA1447" s="194"/>
      <c r="AB1447" s="194"/>
      <c r="AC1447" s="194"/>
      <c r="AD1447" s="194"/>
      <c r="AE1447" s="194"/>
      <c r="AF1447" s="194"/>
      <c r="AG1447" s="194"/>
      <c r="AH1447" s="194"/>
      <c r="AI1447" s="194"/>
      <c r="AJ1447" s="194"/>
      <c r="AK1447" s="194"/>
      <c r="AL1447" s="194"/>
      <c r="AM1447" s="194"/>
      <c r="AN1447" s="194"/>
      <c r="AO1447" s="194"/>
      <c r="AP1447" s="194"/>
      <c r="AQ1447" s="194"/>
      <c r="AR1447" s="194"/>
      <c r="AS1447" s="46"/>
    </row>
    <row r="1448" spans="2:45" s="192" customFormat="1">
      <c r="B1448" s="193"/>
      <c r="C1448" s="193"/>
      <c r="D1448" s="194"/>
      <c r="E1448" s="194"/>
      <c r="H1448" s="194"/>
      <c r="I1448" s="194"/>
      <c r="J1448" s="194"/>
      <c r="K1448" s="194"/>
      <c r="L1448" s="194"/>
      <c r="M1448" s="194"/>
      <c r="N1448" s="194"/>
      <c r="O1448" s="194"/>
      <c r="P1448" s="194"/>
      <c r="Q1448" s="194"/>
      <c r="R1448" s="194"/>
      <c r="S1448" s="194"/>
      <c r="T1448" s="194"/>
      <c r="U1448" s="194"/>
      <c r="V1448" s="194"/>
      <c r="W1448" s="194"/>
      <c r="X1448" s="194"/>
      <c r="Y1448" s="194"/>
      <c r="Z1448" s="194"/>
      <c r="AA1448" s="194"/>
      <c r="AB1448" s="194"/>
      <c r="AC1448" s="194"/>
      <c r="AD1448" s="194"/>
      <c r="AE1448" s="194"/>
      <c r="AF1448" s="194"/>
      <c r="AG1448" s="194"/>
      <c r="AH1448" s="194"/>
      <c r="AI1448" s="194"/>
      <c r="AJ1448" s="194"/>
      <c r="AK1448" s="194"/>
      <c r="AL1448" s="194"/>
      <c r="AM1448" s="194"/>
      <c r="AN1448" s="194"/>
      <c r="AO1448" s="194"/>
      <c r="AP1448" s="194"/>
      <c r="AQ1448" s="194"/>
      <c r="AR1448" s="194"/>
      <c r="AS1448" s="46"/>
    </row>
    <row r="1449" spans="2:45" s="192" customFormat="1">
      <c r="B1449" s="193"/>
      <c r="C1449" s="193"/>
      <c r="D1449" s="194"/>
      <c r="E1449" s="194"/>
      <c r="H1449" s="194"/>
      <c r="I1449" s="194"/>
      <c r="J1449" s="194"/>
      <c r="K1449" s="194"/>
      <c r="L1449" s="194"/>
      <c r="M1449" s="194"/>
      <c r="N1449" s="194"/>
      <c r="O1449" s="194"/>
      <c r="P1449" s="194"/>
      <c r="Q1449" s="194"/>
      <c r="R1449" s="194"/>
      <c r="S1449" s="194"/>
      <c r="T1449" s="194"/>
      <c r="U1449" s="194"/>
      <c r="V1449" s="194"/>
      <c r="W1449" s="194"/>
      <c r="X1449" s="194"/>
      <c r="Y1449" s="194"/>
      <c r="Z1449" s="194"/>
      <c r="AA1449" s="194"/>
      <c r="AB1449" s="194"/>
      <c r="AC1449" s="194"/>
      <c r="AD1449" s="194"/>
      <c r="AE1449" s="194"/>
      <c r="AF1449" s="194"/>
      <c r="AG1449" s="194"/>
      <c r="AH1449" s="194"/>
      <c r="AI1449" s="194"/>
      <c r="AJ1449" s="194"/>
      <c r="AK1449" s="194"/>
      <c r="AL1449" s="194"/>
      <c r="AM1449" s="194"/>
      <c r="AN1449" s="194"/>
      <c r="AO1449" s="194"/>
      <c r="AP1449" s="194"/>
      <c r="AQ1449" s="194"/>
      <c r="AR1449" s="194"/>
      <c r="AS1449" s="46"/>
    </row>
    <row r="1450" spans="2:45" s="192" customFormat="1">
      <c r="B1450" s="193"/>
      <c r="C1450" s="193"/>
      <c r="D1450" s="194"/>
      <c r="E1450" s="194"/>
      <c r="H1450" s="194"/>
      <c r="I1450" s="194"/>
      <c r="J1450" s="194"/>
      <c r="K1450" s="194"/>
      <c r="L1450" s="194"/>
      <c r="M1450" s="194"/>
      <c r="N1450" s="194"/>
      <c r="O1450" s="194"/>
      <c r="P1450" s="194"/>
      <c r="Q1450" s="194"/>
      <c r="R1450" s="194"/>
      <c r="S1450" s="194"/>
      <c r="T1450" s="194"/>
      <c r="U1450" s="194"/>
      <c r="V1450" s="194"/>
      <c r="W1450" s="194"/>
      <c r="X1450" s="194"/>
      <c r="Y1450" s="194"/>
      <c r="Z1450" s="194"/>
      <c r="AA1450" s="194"/>
      <c r="AB1450" s="194"/>
      <c r="AC1450" s="194"/>
      <c r="AD1450" s="194"/>
      <c r="AE1450" s="194"/>
      <c r="AF1450" s="194"/>
      <c r="AG1450" s="194"/>
      <c r="AH1450" s="194"/>
      <c r="AI1450" s="194"/>
      <c r="AJ1450" s="194"/>
      <c r="AK1450" s="194"/>
      <c r="AL1450" s="194"/>
      <c r="AM1450" s="194"/>
      <c r="AN1450" s="194"/>
      <c r="AO1450" s="194"/>
      <c r="AP1450" s="194"/>
      <c r="AQ1450" s="194"/>
      <c r="AR1450" s="194"/>
      <c r="AS1450" s="46"/>
    </row>
    <row r="1451" spans="2:45" s="192" customFormat="1">
      <c r="B1451" s="193"/>
      <c r="C1451" s="193"/>
      <c r="D1451" s="194"/>
      <c r="E1451" s="194"/>
      <c r="H1451" s="194"/>
      <c r="I1451" s="194"/>
      <c r="J1451" s="194"/>
      <c r="K1451" s="194"/>
      <c r="L1451" s="194"/>
      <c r="M1451" s="194"/>
      <c r="N1451" s="194"/>
      <c r="O1451" s="194"/>
      <c r="P1451" s="194"/>
      <c r="Q1451" s="194"/>
      <c r="R1451" s="194"/>
      <c r="S1451" s="194"/>
      <c r="T1451" s="194"/>
      <c r="U1451" s="194"/>
      <c r="V1451" s="194"/>
      <c r="W1451" s="194"/>
      <c r="X1451" s="194"/>
      <c r="Y1451" s="194"/>
      <c r="Z1451" s="194"/>
      <c r="AA1451" s="194"/>
      <c r="AB1451" s="194"/>
      <c r="AC1451" s="194"/>
      <c r="AD1451" s="194"/>
      <c r="AE1451" s="194"/>
      <c r="AF1451" s="194"/>
      <c r="AG1451" s="194"/>
      <c r="AH1451" s="194"/>
      <c r="AI1451" s="194"/>
      <c r="AJ1451" s="194"/>
      <c r="AK1451" s="194"/>
      <c r="AL1451" s="194"/>
      <c r="AM1451" s="194"/>
      <c r="AN1451" s="194"/>
      <c r="AO1451" s="194"/>
      <c r="AP1451" s="194"/>
      <c r="AQ1451" s="194"/>
      <c r="AR1451" s="194"/>
      <c r="AS1451" s="46"/>
    </row>
    <row r="1452" spans="2:45" s="192" customFormat="1">
      <c r="B1452" s="193"/>
      <c r="C1452" s="193"/>
      <c r="D1452" s="194"/>
      <c r="E1452" s="194"/>
      <c r="H1452" s="194"/>
      <c r="I1452" s="194"/>
      <c r="J1452" s="194"/>
      <c r="K1452" s="194"/>
      <c r="L1452" s="194"/>
      <c r="M1452" s="194"/>
      <c r="N1452" s="194"/>
      <c r="O1452" s="194"/>
      <c r="P1452" s="194"/>
      <c r="Q1452" s="194"/>
      <c r="R1452" s="194"/>
      <c r="S1452" s="194"/>
      <c r="T1452" s="194"/>
      <c r="U1452" s="194"/>
      <c r="V1452" s="194"/>
      <c r="W1452" s="194"/>
      <c r="X1452" s="194"/>
      <c r="Y1452" s="194"/>
      <c r="Z1452" s="194"/>
      <c r="AA1452" s="194"/>
      <c r="AB1452" s="194"/>
      <c r="AC1452" s="194"/>
      <c r="AD1452" s="194"/>
      <c r="AE1452" s="194"/>
      <c r="AF1452" s="194"/>
      <c r="AG1452" s="194"/>
      <c r="AH1452" s="194"/>
      <c r="AI1452" s="194"/>
      <c r="AJ1452" s="194"/>
      <c r="AK1452" s="194"/>
      <c r="AL1452" s="194"/>
      <c r="AM1452" s="194"/>
      <c r="AN1452" s="194"/>
      <c r="AO1452" s="194"/>
      <c r="AP1452" s="194"/>
      <c r="AQ1452" s="194"/>
      <c r="AR1452" s="194"/>
      <c r="AS1452" s="46"/>
    </row>
    <row r="1453" spans="2:45" s="192" customFormat="1">
      <c r="B1453" s="193"/>
      <c r="C1453" s="193"/>
      <c r="D1453" s="194"/>
      <c r="E1453" s="194"/>
      <c r="H1453" s="194"/>
      <c r="I1453" s="194"/>
      <c r="J1453" s="194"/>
      <c r="K1453" s="194"/>
      <c r="L1453" s="194"/>
      <c r="M1453" s="194"/>
      <c r="N1453" s="194"/>
      <c r="O1453" s="194"/>
      <c r="P1453" s="194"/>
      <c r="Q1453" s="194"/>
      <c r="R1453" s="194"/>
      <c r="S1453" s="194"/>
      <c r="T1453" s="194"/>
      <c r="U1453" s="194"/>
      <c r="V1453" s="194"/>
      <c r="W1453" s="194"/>
      <c r="X1453" s="194"/>
      <c r="Y1453" s="194"/>
      <c r="Z1453" s="194"/>
      <c r="AA1453" s="194"/>
      <c r="AB1453" s="194"/>
      <c r="AC1453" s="194"/>
      <c r="AD1453" s="194"/>
      <c r="AE1453" s="194"/>
      <c r="AF1453" s="194"/>
      <c r="AG1453" s="194"/>
      <c r="AH1453" s="194"/>
      <c r="AI1453" s="194"/>
      <c r="AJ1453" s="194"/>
      <c r="AK1453" s="194"/>
      <c r="AL1453" s="194"/>
      <c r="AM1453" s="194"/>
      <c r="AN1453" s="194"/>
      <c r="AO1453" s="194"/>
      <c r="AP1453" s="194"/>
      <c r="AQ1453" s="194"/>
      <c r="AR1453" s="194"/>
      <c r="AS1453" s="46"/>
    </row>
    <row r="1454" spans="2:45" s="192" customFormat="1">
      <c r="B1454" s="193"/>
      <c r="C1454" s="193"/>
      <c r="D1454" s="194"/>
      <c r="E1454" s="194"/>
      <c r="H1454" s="194"/>
      <c r="I1454" s="194"/>
      <c r="J1454" s="194"/>
      <c r="K1454" s="194"/>
      <c r="L1454" s="194"/>
      <c r="M1454" s="194"/>
      <c r="N1454" s="194"/>
      <c r="O1454" s="194"/>
      <c r="P1454" s="194"/>
      <c r="Q1454" s="194"/>
      <c r="R1454" s="194"/>
      <c r="S1454" s="194"/>
      <c r="T1454" s="194"/>
      <c r="U1454" s="194"/>
      <c r="V1454" s="194"/>
      <c r="W1454" s="194"/>
      <c r="X1454" s="194"/>
      <c r="Y1454" s="194"/>
      <c r="Z1454" s="194"/>
      <c r="AA1454" s="194"/>
      <c r="AB1454" s="194"/>
      <c r="AC1454" s="194"/>
      <c r="AD1454" s="194"/>
      <c r="AE1454" s="194"/>
      <c r="AF1454" s="194"/>
      <c r="AG1454" s="194"/>
      <c r="AH1454" s="194"/>
      <c r="AI1454" s="194"/>
      <c r="AJ1454" s="194"/>
      <c r="AK1454" s="194"/>
      <c r="AL1454" s="194"/>
      <c r="AM1454" s="194"/>
      <c r="AN1454" s="194"/>
      <c r="AO1454" s="194"/>
      <c r="AP1454" s="194"/>
      <c r="AQ1454" s="194"/>
      <c r="AR1454" s="194"/>
      <c r="AS1454" s="46"/>
    </row>
    <row r="1455" spans="2:45" s="192" customFormat="1">
      <c r="B1455" s="193"/>
      <c r="C1455" s="193"/>
      <c r="D1455" s="194"/>
      <c r="E1455" s="194"/>
      <c r="H1455" s="194"/>
      <c r="I1455" s="194"/>
      <c r="J1455" s="194"/>
      <c r="K1455" s="194"/>
      <c r="L1455" s="194"/>
      <c r="M1455" s="194"/>
      <c r="N1455" s="194"/>
      <c r="O1455" s="194"/>
      <c r="P1455" s="194"/>
      <c r="Q1455" s="194"/>
      <c r="R1455" s="194"/>
      <c r="S1455" s="194"/>
      <c r="T1455" s="194"/>
      <c r="U1455" s="194"/>
      <c r="V1455" s="194"/>
      <c r="W1455" s="194"/>
      <c r="X1455" s="194"/>
      <c r="Y1455" s="194"/>
      <c r="Z1455" s="194"/>
      <c r="AA1455" s="194"/>
      <c r="AB1455" s="194"/>
      <c r="AC1455" s="194"/>
      <c r="AD1455" s="194"/>
      <c r="AE1455" s="194"/>
      <c r="AF1455" s="194"/>
      <c r="AG1455" s="194"/>
      <c r="AH1455" s="194"/>
      <c r="AI1455" s="194"/>
      <c r="AJ1455" s="194"/>
      <c r="AK1455" s="194"/>
      <c r="AL1455" s="194"/>
      <c r="AM1455" s="194"/>
      <c r="AN1455" s="194"/>
      <c r="AO1455" s="194"/>
      <c r="AP1455" s="194"/>
      <c r="AQ1455" s="194"/>
      <c r="AR1455" s="194"/>
      <c r="AS1455" s="46"/>
    </row>
    <row r="1456" spans="2:45" s="192" customFormat="1">
      <c r="B1456" s="193"/>
      <c r="C1456" s="193"/>
      <c r="D1456" s="194"/>
      <c r="E1456" s="194"/>
      <c r="H1456" s="194"/>
      <c r="I1456" s="194"/>
      <c r="J1456" s="194"/>
      <c r="K1456" s="194"/>
      <c r="L1456" s="194"/>
      <c r="M1456" s="194"/>
      <c r="N1456" s="194"/>
      <c r="O1456" s="194"/>
      <c r="P1456" s="194"/>
      <c r="Q1456" s="194"/>
      <c r="R1456" s="194"/>
      <c r="S1456" s="194"/>
      <c r="T1456" s="194"/>
      <c r="U1456" s="194"/>
      <c r="V1456" s="194"/>
      <c r="W1456" s="194"/>
      <c r="X1456" s="194"/>
      <c r="Y1456" s="194"/>
      <c r="Z1456" s="194"/>
      <c r="AA1456" s="194"/>
      <c r="AB1456" s="194"/>
      <c r="AC1456" s="194"/>
      <c r="AD1456" s="194"/>
      <c r="AE1456" s="194"/>
      <c r="AF1456" s="194"/>
      <c r="AG1456" s="194"/>
      <c r="AH1456" s="194"/>
      <c r="AI1456" s="194"/>
      <c r="AJ1456" s="194"/>
      <c r="AK1456" s="194"/>
      <c r="AL1456" s="194"/>
      <c r="AM1456" s="194"/>
      <c r="AN1456" s="194"/>
      <c r="AO1456" s="194"/>
      <c r="AP1456" s="194"/>
      <c r="AQ1456" s="194"/>
      <c r="AR1456" s="194"/>
      <c r="AS1456" s="46"/>
    </row>
    <row r="1457" spans="2:45" s="192" customFormat="1">
      <c r="B1457" s="193"/>
      <c r="C1457" s="193"/>
      <c r="D1457" s="194"/>
      <c r="E1457" s="194"/>
      <c r="H1457" s="194"/>
      <c r="I1457" s="194"/>
      <c r="J1457" s="194"/>
      <c r="K1457" s="194"/>
      <c r="L1457" s="194"/>
      <c r="M1457" s="194"/>
      <c r="N1457" s="194"/>
      <c r="O1457" s="194"/>
      <c r="P1457" s="194"/>
      <c r="Q1457" s="194"/>
      <c r="R1457" s="194"/>
      <c r="S1457" s="194"/>
      <c r="T1457" s="194"/>
      <c r="U1457" s="194"/>
      <c r="V1457" s="194"/>
      <c r="W1457" s="194"/>
      <c r="X1457" s="194"/>
      <c r="Y1457" s="194"/>
      <c r="Z1457" s="194"/>
      <c r="AA1457" s="194"/>
      <c r="AB1457" s="194"/>
      <c r="AC1457" s="194"/>
      <c r="AD1457" s="194"/>
      <c r="AE1457" s="194"/>
      <c r="AF1457" s="194"/>
      <c r="AG1457" s="194"/>
      <c r="AH1457" s="194"/>
      <c r="AI1457" s="194"/>
      <c r="AJ1457" s="194"/>
      <c r="AK1457" s="194"/>
      <c r="AL1457" s="194"/>
      <c r="AM1457" s="194"/>
      <c r="AN1457" s="194"/>
      <c r="AO1457" s="194"/>
      <c r="AP1457" s="194"/>
      <c r="AQ1457" s="194"/>
      <c r="AR1457" s="194"/>
      <c r="AS1457" s="46"/>
    </row>
    <row r="1458" spans="2:45" s="192" customFormat="1">
      <c r="B1458" s="193"/>
      <c r="C1458" s="193"/>
      <c r="D1458" s="194"/>
      <c r="E1458" s="194"/>
      <c r="H1458" s="194"/>
      <c r="I1458" s="194"/>
      <c r="J1458" s="194"/>
      <c r="K1458" s="194"/>
      <c r="L1458" s="194"/>
      <c r="M1458" s="194"/>
      <c r="N1458" s="194"/>
      <c r="O1458" s="194"/>
      <c r="P1458" s="194"/>
      <c r="Q1458" s="194"/>
      <c r="R1458" s="194"/>
      <c r="S1458" s="194"/>
      <c r="T1458" s="194"/>
      <c r="U1458" s="194"/>
      <c r="V1458" s="194"/>
      <c r="W1458" s="194"/>
      <c r="X1458" s="194"/>
      <c r="Y1458" s="194"/>
      <c r="Z1458" s="194"/>
      <c r="AA1458" s="194"/>
      <c r="AB1458" s="194"/>
      <c r="AC1458" s="194"/>
      <c r="AD1458" s="194"/>
      <c r="AE1458" s="194"/>
      <c r="AF1458" s="194"/>
      <c r="AG1458" s="194"/>
      <c r="AH1458" s="194"/>
      <c r="AI1458" s="194"/>
      <c r="AJ1458" s="194"/>
      <c r="AK1458" s="194"/>
      <c r="AL1458" s="194"/>
      <c r="AM1458" s="194"/>
      <c r="AN1458" s="194"/>
      <c r="AO1458" s="194"/>
      <c r="AP1458" s="194"/>
      <c r="AQ1458" s="194"/>
      <c r="AR1458" s="194"/>
      <c r="AS1458" s="46"/>
    </row>
    <row r="1459" spans="2:45" s="192" customFormat="1">
      <c r="B1459" s="193"/>
      <c r="C1459" s="193"/>
      <c r="D1459" s="194"/>
      <c r="E1459" s="194"/>
      <c r="H1459" s="194"/>
      <c r="I1459" s="194"/>
      <c r="J1459" s="194"/>
      <c r="K1459" s="194"/>
      <c r="L1459" s="194"/>
      <c r="M1459" s="194"/>
      <c r="N1459" s="194"/>
      <c r="O1459" s="194"/>
      <c r="P1459" s="194"/>
      <c r="Q1459" s="194"/>
      <c r="R1459" s="194"/>
      <c r="S1459" s="194"/>
      <c r="T1459" s="194"/>
      <c r="U1459" s="194"/>
      <c r="V1459" s="194"/>
      <c r="W1459" s="194"/>
      <c r="X1459" s="194"/>
      <c r="Y1459" s="194"/>
      <c r="Z1459" s="194"/>
      <c r="AA1459" s="194"/>
      <c r="AB1459" s="194"/>
      <c r="AC1459" s="194"/>
      <c r="AD1459" s="194"/>
      <c r="AE1459" s="194"/>
      <c r="AF1459" s="194"/>
      <c r="AG1459" s="194"/>
      <c r="AH1459" s="194"/>
      <c r="AI1459" s="194"/>
      <c r="AJ1459" s="194"/>
      <c r="AK1459" s="194"/>
      <c r="AL1459" s="194"/>
      <c r="AM1459" s="194"/>
      <c r="AN1459" s="194"/>
      <c r="AO1459" s="194"/>
      <c r="AP1459" s="194"/>
      <c r="AQ1459" s="194"/>
      <c r="AR1459" s="194"/>
      <c r="AS1459" s="46"/>
    </row>
    <row r="1460" spans="2:45" s="192" customFormat="1">
      <c r="B1460" s="193"/>
      <c r="C1460" s="193"/>
      <c r="D1460" s="194"/>
      <c r="E1460" s="194"/>
      <c r="H1460" s="194"/>
      <c r="I1460" s="194"/>
      <c r="J1460" s="194"/>
      <c r="K1460" s="194"/>
      <c r="L1460" s="194"/>
      <c r="M1460" s="194"/>
      <c r="N1460" s="194"/>
      <c r="O1460" s="194"/>
      <c r="P1460" s="194"/>
      <c r="Q1460" s="194"/>
      <c r="R1460" s="194"/>
      <c r="S1460" s="194"/>
      <c r="T1460" s="194"/>
      <c r="U1460" s="194"/>
      <c r="V1460" s="194"/>
      <c r="W1460" s="194"/>
      <c r="X1460" s="194"/>
      <c r="Y1460" s="194"/>
      <c r="Z1460" s="194"/>
      <c r="AA1460" s="194"/>
      <c r="AB1460" s="194"/>
      <c r="AC1460" s="194"/>
      <c r="AD1460" s="194"/>
      <c r="AE1460" s="194"/>
      <c r="AF1460" s="194"/>
      <c r="AG1460" s="194"/>
      <c r="AH1460" s="194"/>
      <c r="AI1460" s="194"/>
      <c r="AJ1460" s="194"/>
      <c r="AK1460" s="194"/>
      <c r="AL1460" s="194"/>
      <c r="AM1460" s="194"/>
      <c r="AN1460" s="194"/>
      <c r="AO1460" s="194"/>
      <c r="AP1460" s="194"/>
      <c r="AQ1460" s="194"/>
      <c r="AR1460" s="194"/>
      <c r="AS1460" s="46"/>
    </row>
    <row r="1461" spans="2:45" s="192" customFormat="1">
      <c r="B1461" s="193"/>
      <c r="C1461" s="193"/>
      <c r="D1461" s="194"/>
      <c r="E1461" s="194"/>
      <c r="H1461" s="194"/>
      <c r="I1461" s="194"/>
      <c r="J1461" s="194"/>
      <c r="K1461" s="194"/>
      <c r="L1461" s="194"/>
      <c r="M1461" s="194"/>
      <c r="N1461" s="194"/>
      <c r="O1461" s="194"/>
      <c r="P1461" s="194"/>
      <c r="Q1461" s="194"/>
      <c r="R1461" s="194"/>
      <c r="S1461" s="194"/>
      <c r="T1461" s="194"/>
      <c r="U1461" s="194"/>
      <c r="V1461" s="194"/>
      <c r="W1461" s="194"/>
      <c r="X1461" s="194"/>
      <c r="Y1461" s="194"/>
      <c r="Z1461" s="194"/>
      <c r="AA1461" s="194"/>
      <c r="AB1461" s="194"/>
      <c r="AC1461" s="194"/>
      <c r="AD1461" s="194"/>
      <c r="AE1461" s="194"/>
      <c r="AF1461" s="194"/>
      <c r="AG1461" s="194"/>
      <c r="AH1461" s="194"/>
      <c r="AI1461" s="194"/>
      <c r="AJ1461" s="194"/>
      <c r="AK1461" s="194"/>
      <c r="AL1461" s="194"/>
      <c r="AM1461" s="194"/>
      <c r="AN1461" s="194"/>
      <c r="AO1461" s="194"/>
      <c r="AP1461" s="194"/>
      <c r="AQ1461" s="194"/>
      <c r="AR1461" s="194"/>
      <c r="AS1461" s="46"/>
    </row>
    <row r="1462" spans="2:45" s="192" customFormat="1">
      <c r="B1462" s="193"/>
      <c r="C1462" s="193"/>
      <c r="D1462" s="194"/>
      <c r="E1462" s="194"/>
      <c r="H1462" s="194"/>
      <c r="I1462" s="194"/>
      <c r="J1462" s="194"/>
      <c r="K1462" s="194"/>
      <c r="L1462" s="194"/>
      <c r="M1462" s="194"/>
      <c r="N1462" s="194"/>
      <c r="O1462" s="194"/>
      <c r="P1462" s="194"/>
      <c r="Q1462" s="194"/>
      <c r="R1462" s="194"/>
      <c r="S1462" s="194"/>
      <c r="T1462" s="194"/>
      <c r="U1462" s="194"/>
      <c r="V1462" s="194"/>
      <c r="W1462" s="194"/>
      <c r="X1462" s="194"/>
      <c r="Y1462" s="194"/>
      <c r="Z1462" s="194"/>
      <c r="AA1462" s="194"/>
      <c r="AB1462" s="194"/>
      <c r="AC1462" s="194"/>
      <c r="AD1462" s="194"/>
      <c r="AE1462" s="194"/>
      <c r="AF1462" s="194"/>
      <c r="AG1462" s="194"/>
      <c r="AH1462" s="194"/>
      <c r="AI1462" s="194"/>
      <c r="AJ1462" s="194"/>
      <c r="AK1462" s="194"/>
      <c r="AL1462" s="194"/>
      <c r="AM1462" s="194"/>
      <c r="AN1462" s="194"/>
      <c r="AO1462" s="194"/>
      <c r="AP1462" s="194"/>
      <c r="AQ1462" s="194"/>
      <c r="AR1462" s="194"/>
      <c r="AS1462" s="46"/>
    </row>
    <row r="1463" spans="2:45" s="192" customFormat="1">
      <c r="B1463" s="193"/>
      <c r="C1463" s="193"/>
      <c r="D1463" s="194"/>
      <c r="E1463" s="194"/>
      <c r="H1463" s="194"/>
      <c r="I1463" s="194"/>
      <c r="J1463" s="194"/>
      <c r="K1463" s="194"/>
      <c r="L1463" s="194"/>
      <c r="M1463" s="194"/>
      <c r="N1463" s="194"/>
      <c r="O1463" s="194"/>
      <c r="P1463" s="194"/>
      <c r="Q1463" s="194"/>
      <c r="R1463" s="194"/>
      <c r="S1463" s="194"/>
      <c r="T1463" s="194"/>
      <c r="U1463" s="194"/>
      <c r="V1463" s="194"/>
      <c r="W1463" s="194"/>
      <c r="X1463" s="194"/>
      <c r="Y1463" s="194"/>
      <c r="Z1463" s="194"/>
      <c r="AA1463" s="194"/>
      <c r="AB1463" s="194"/>
      <c r="AC1463" s="194"/>
      <c r="AD1463" s="194"/>
      <c r="AE1463" s="194"/>
      <c r="AF1463" s="194"/>
      <c r="AG1463" s="194"/>
      <c r="AH1463" s="194"/>
      <c r="AI1463" s="194"/>
      <c r="AJ1463" s="194"/>
      <c r="AK1463" s="194"/>
      <c r="AL1463" s="194"/>
      <c r="AM1463" s="194"/>
      <c r="AN1463" s="194"/>
      <c r="AO1463" s="194"/>
      <c r="AP1463" s="194"/>
      <c r="AQ1463" s="194"/>
      <c r="AR1463" s="194"/>
      <c r="AS1463" s="46"/>
    </row>
    <row r="1464" spans="2:45" s="192" customFormat="1">
      <c r="B1464" s="193"/>
      <c r="C1464" s="193"/>
      <c r="D1464" s="194"/>
      <c r="E1464" s="194"/>
      <c r="H1464" s="194"/>
      <c r="I1464" s="194"/>
      <c r="J1464" s="194"/>
      <c r="K1464" s="194"/>
      <c r="L1464" s="194"/>
      <c r="M1464" s="194"/>
      <c r="N1464" s="194"/>
      <c r="O1464" s="194"/>
      <c r="P1464" s="194"/>
      <c r="Q1464" s="194"/>
      <c r="R1464" s="194"/>
      <c r="S1464" s="194"/>
      <c r="T1464" s="194"/>
      <c r="U1464" s="194"/>
      <c r="V1464" s="194"/>
      <c r="W1464" s="194"/>
      <c r="X1464" s="194"/>
      <c r="Y1464" s="194"/>
      <c r="Z1464" s="194"/>
      <c r="AA1464" s="194"/>
      <c r="AB1464" s="194"/>
      <c r="AC1464" s="194"/>
      <c r="AD1464" s="194"/>
      <c r="AE1464" s="194"/>
      <c r="AF1464" s="194"/>
      <c r="AG1464" s="194"/>
      <c r="AH1464" s="194"/>
      <c r="AI1464" s="194"/>
      <c r="AJ1464" s="194"/>
      <c r="AK1464" s="194"/>
      <c r="AL1464" s="194"/>
      <c r="AM1464" s="194"/>
      <c r="AN1464" s="194"/>
      <c r="AO1464" s="194"/>
      <c r="AP1464" s="194"/>
      <c r="AQ1464" s="194"/>
      <c r="AR1464" s="194"/>
      <c r="AS1464" s="46"/>
    </row>
    <row r="1465" spans="2:45" s="192" customFormat="1">
      <c r="B1465" s="193"/>
      <c r="C1465" s="193"/>
      <c r="D1465" s="194"/>
      <c r="E1465" s="194"/>
      <c r="H1465" s="194"/>
      <c r="I1465" s="194"/>
      <c r="J1465" s="194"/>
      <c r="K1465" s="194"/>
      <c r="L1465" s="194"/>
      <c r="M1465" s="194"/>
      <c r="N1465" s="194"/>
      <c r="O1465" s="194"/>
      <c r="P1465" s="194"/>
      <c r="Q1465" s="194"/>
      <c r="R1465" s="194"/>
      <c r="S1465" s="194"/>
      <c r="T1465" s="194"/>
      <c r="U1465" s="194"/>
      <c r="V1465" s="194"/>
      <c r="W1465" s="194"/>
      <c r="X1465" s="194"/>
      <c r="Y1465" s="194"/>
      <c r="Z1465" s="194"/>
      <c r="AA1465" s="194"/>
      <c r="AB1465" s="194"/>
      <c r="AC1465" s="194"/>
      <c r="AD1465" s="194"/>
      <c r="AE1465" s="194"/>
      <c r="AF1465" s="194"/>
      <c r="AG1465" s="194"/>
      <c r="AH1465" s="194"/>
      <c r="AI1465" s="194"/>
      <c r="AJ1465" s="194"/>
      <c r="AK1465" s="194"/>
      <c r="AL1465" s="194"/>
      <c r="AM1465" s="194"/>
      <c r="AN1465" s="194"/>
      <c r="AO1465" s="194"/>
      <c r="AP1465" s="194"/>
      <c r="AQ1465" s="194"/>
      <c r="AR1465" s="194"/>
      <c r="AS1465" s="46"/>
    </row>
    <row r="1466" spans="2:45" s="192" customFormat="1">
      <c r="B1466" s="193"/>
      <c r="C1466" s="193"/>
      <c r="D1466" s="194"/>
      <c r="E1466" s="194"/>
      <c r="H1466" s="194"/>
      <c r="I1466" s="194"/>
      <c r="J1466" s="194"/>
      <c r="K1466" s="194"/>
      <c r="L1466" s="194"/>
      <c r="M1466" s="194"/>
      <c r="N1466" s="194"/>
      <c r="O1466" s="194"/>
      <c r="P1466" s="194"/>
      <c r="Q1466" s="194"/>
      <c r="R1466" s="194"/>
      <c r="S1466" s="194"/>
      <c r="T1466" s="194"/>
      <c r="U1466" s="194"/>
      <c r="V1466" s="194"/>
      <c r="W1466" s="194"/>
      <c r="X1466" s="194"/>
      <c r="Y1466" s="194"/>
      <c r="Z1466" s="194"/>
      <c r="AA1466" s="194"/>
      <c r="AB1466" s="194"/>
      <c r="AC1466" s="194"/>
      <c r="AD1466" s="194"/>
      <c r="AE1466" s="194"/>
      <c r="AF1466" s="194"/>
      <c r="AG1466" s="194"/>
      <c r="AH1466" s="194"/>
      <c r="AI1466" s="194"/>
      <c r="AJ1466" s="194"/>
      <c r="AK1466" s="194"/>
      <c r="AL1466" s="194"/>
      <c r="AM1466" s="194"/>
      <c r="AN1466" s="194"/>
      <c r="AO1466" s="194"/>
      <c r="AP1466" s="194"/>
      <c r="AQ1466" s="194"/>
      <c r="AR1466" s="194"/>
      <c r="AS1466" s="46"/>
    </row>
    <row r="1467" spans="2:45" s="192" customFormat="1">
      <c r="B1467" s="193"/>
      <c r="C1467" s="193"/>
      <c r="D1467" s="194"/>
      <c r="E1467" s="194"/>
      <c r="H1467" s="194"/>
      <c r="I1467" s="194"/>
      <c r="J1467" s="194"/>
      <c r="K1467" s="194"/>
      <c r="L1467" s="194"/>
      <c r="M1467" s="194"/>
      <c r="N1467" s="194"/>
      <c r="O1467" s="194"/>
      <c r="P1467" s="194"/>
      <c r="Q1467" s="194"/>
      <c r="R1467" s="194"/>
      <c r="S1467" s="194"/>
      <c r="T1467" s="194"/>
      <c r="U1467" s="194"/>
      <c r="V1467" s="194"/>
      <c r="W1467" s="194"/>
      <c r="X1467" s="194"/>
      <c r="Y1467" s="194"/>
      <c r="Z1467" s="194"/>
      <c r="AA1467" s="194"/>
      <c r="AB1467" s="194"/>
      <c r="AC1467" s="194"/>
      <c r="AD1467" s="194"/>
      <c r="AE1467" s="194"/>
      <c r="AF1467" s="194"/>
      <c r="AG1467" s="194"/>
      <c r="AH1467" s="194"/>
      <c r="AI1467" s="194"/>
      <c r="AJ1467" s="194"/>
      <c r="AK1467" s="194"/>
      <c r="AL1467" s="194"/>
      <c r="AM1467" s="194"/>
      <c r="AN1467" s="194"/>
      <c r="AO1467" s="194"/>
      <c r="AP1467" s="194"/>
      <c r="AQ1467" s="194"/>
      <c r="AR1467" s="194"/>
      <c r="AS1467" s="46"/>
    </row>
    <row r="1468" spans="2:45" s="192" customFormat="1">
      <c r="B1468" s="193"/>
      <c r="C1468" s="193"/>
      <c r="D1468" s="194"/>
      <c r="E1468" s="194"/>
      <c r="H1468" s="194"/>
      <c r="I1468" s="194"/>
      <c r="J1468" s="194"/>
      <c r="K1468" s="194"/>
      <c r="L1468" s="194"/>
      <c r="M1468" s="194"/>
      <c r="N1468" s="194"/>
      <c r="O1468" s="194"/>
      <c r="P1468" s="194"/>
      <c r="Q1468" s="194"/>
      <c r="R1468" s="194"/>
      <c r="S1468" s="194"/>
      <c r="T1468" s="194"/>
      <c r="U1468" s="194"/>
      <c r="V1468" s="194"/>
      <c r="W1468" s="194"/>
      <c r="X1468" s="194"/>
      <c r="Y1468" s="194"/>
      <c r="Z1468" s="194"/>
      <c r="AA1468" s="194"/>
      <c r="AB1468" s="194"/>
      <c r="AC1468" s="194"/>
      <c r="AD1468" s="194"/>
      <c r="AE1468" s="194"/>
      <c r="AF1468" s="194"/>
      <c r="AG1468" s="194"/>
      <c r="AH1468" s="194"/>
      <c r="AI1468" s="194"/>
      <c r="AJ1468" s="194"/>
      <c r="AK1468" s="194"/>
      <c r="AL1468" s="194"/>
      <c r="AM1468" s="194"/>
      <c r="AN1468" s="194"/>
      <c r="AO1468" s="194"/>
      <c r="AP1468" s="194"/>
      <c r="AQ1468" s="194"/>
      <c r="AR1468" s="194"/>
      <c r="AS1468" s="46"/>
    </row>
    <row r="1469" spans="2:45" s="192" customFormat="1">
      <c r="B1469" s="193"/>
      <c r="C1469" s="193"/>
      <c r="D1469" s="194"/>
      <c r="E1469" s="194"/>
      <c r="H1469" s="194"/>
      <c r="I1469" s="194"/>
      <c r="J1469" s="194"/>
      <c r="K1469" s="194"/>
      <c r="L1469" s="194"/>
      <c r="M1469" s="194"/>
      <c r="N1469" s="194"/>
      <c r="O1469" s="194"/>
      <c r="P1469" s="194"/>
      <c r="Q1469" s="194"/>
      <c r="R1469" s="194"/>
      <c r="S1469" s="194"/>
      <c r="T1469" s="194"/>
      <c r="U1469" s="194"/>
      <c r="V1469" s="194"/>
      <c r="W1469" s="194"/>
      <c r="X1469" s="194"/>
      <c r="Y1469" s="194"/>
      <c r="Z1469" s="194"/>
      <c r="AA1469" s="194"/>
      <c r="AB1469" s="194"/>
      <c r="AC1469" s="194"/>
      <c r="AD1469" s="194"/>
      <c r="AE1469" s="194"/>
      <c r="AF1469" s="194"/>
      <c r="AG1469" s="194"/>
      <c r="AH1469" s="194"/>
      <c r="AI1469" s="194"/>
      <c r="AJ1469" s="194"/>
      <c r="AK1469" s="194"/>
      <c r="AL1469" s="194"/>
      <c r="AM1469" s="194"/>
      <c r="AN1469" s="194"/>
      <c r="AO1469" s="194"/>
      <c r="AP1469" s="194"/>
      <c r="AQ1469" s="194"/>
      <c r="AR1469" s="194"/>
      <c r="AS1469" s="46"/>
    </row>
    <row r="1470" spans="2:45" s="192" customFormat="1">
      <c r="B1470" s="193"/>
      <c r="C1470" s="193"/>
      <c r="D1470" s="194"/>
      <c r="E1470" s="194"/>
      <c r="H1470" s="194"/>
      <c r="I1470" s="194"/>
      <c r="J1470" s="194"/>
      <c r="K1470" s="194"/>
      <c r="L1470" s="194"/>
      <c r="M1470" s="194"/>
      <c r="N1470" s="194"/>
      <c r="O1470" s="194"/>
      <c r="P1470" s="194"/>
      <c r="Q1470" s="194"/>
      <c r="R1470" s="194"/>
      <c r="S1470" s="194"/>
      <c r="T1470" s="194"/>
      <c r="U1470" s="194"/>
      <c r="V1470" s="194"/>
      <c r="W1470" s="194"/>
      <c r="X1470" s="194"/>
      <c r="Y1470" s="194"/>
      <c r="Z1470" s="194"/>
      <c r="AA1470" s="194"/>
      <c r="AB1470" s="194"/>
      <c r="AC1470" s="194"/>
      <c r="AD1470" s="194"/>
      <c r="AE1470" s="194"/>
      <c r="AF1470" s="194"/>
      <c r="AG1470" s="194"/>
      <c r="AH1470" s="194"/>
      <c r="AI1470" s="194"/>
      <c r="AJ1470" s="194"/>
      <c r="AK1470" s="194"/>
      <c r="AL1470" s="194"/>
      <c r="AM1470" s="194"/>
      <c r="AN1470" s="194"/>
      <c r="AO1470" s="194"/>
      <c r="AP1470" s="194"/>
      <c r="AQ1470" s="194"/>
      <c r="AR1470" s="194"/>
      <c r="AS1470" s="46"/>
    </row>
    <row r="1471" spans="2:45" s="192" customFormat="1">
      <c r="B1471" s="193"/>
      <c r="C1471" s="193"/>
      <c r="D1471" s="194"/>
      <c r="E1471" s="194"/>
      <c r="H1471" s="194"/>
      <c r="I1471" s="194"/>
      <c r="J1471" s="194"/>
      <c r="K1471" s="194"/>
      <c r="L1471" s="194"/>
      <c r="M1471" s="194"/>
      <c r="N1471" s="194"/>
      <c r="O1471" s="194"/>
      <c r="P1471" s="194"/>
      <c r="Q1471" s="194"/>
      <c r="R1471" s="194"/>
      <c r="S1471" s="194"/>
      <c r="T1471" s="194"/>
      <c r="U1471" s="194"/>
      <c r="V1471" s="194"/>
      <c r="W1471" s="194"/>
      <c r="X1471" s="194"/>
      <c r="Y1471" s="194"/>
      <c r="Z1471" s="194"/>
      <c r="AA1471" s="194"/>
      <c r="AB1471" s="194"/>
      <c r="AC1471" s="194"/>
      <c r="AD1471" s="194"/>
      <c r="AE1471" s="194"/>
      <c r="AF1471" s="194"/>
      <c r="AG1471" s="194"/>
      <c r="AH1471" s="194"/>
      <c r="AI1471" s="194"/>
      <c r="AJ1471" s="194"/>
      <c r="AK1471" s="194"/>
      <c r="AL1471" s="194"/>
      <c r="AM1471" s="194"/>
      <c r="AN1471" s="194"/>
      <c r="AO1471" s="194"/>
      <c r="AP1471" s="194"/>
      <c r="AQ1471" s="194"/>
      <c r="AR1471" s="194"/>
      <c r="AS1471" s="46"/>
    </row>
    <row r="1472" spans="2:45" s="192" customFormat="1">
      <c r="B1472" s="193"/>
      <c r="C1472" s="193"/>
      <c r="D1472" s="194"/>
      <c r="E1472" s="194"/>
      <c r="H1472" s="194"/>
      <c r="I1472" s="194"/>
      <c r="J1472" s="194"/>
      <c r="K1472" s="194"/>
      <c r="L1472" s="194"/>
      <c r="M1472" s="194"/>
      <c r="N1472" s="194"/>
      <c r="O1472" s="194"/>
      <c r="P1472" s="194"/>
      <c r="Q1472" s="194"/>
      <c r="R1472" s="194"/>
      <c r="S1472" s="194"/>
      <c r="T1472" s="194"/>
      <c r="U1472" s="194"/>
      <c r="V1472" s="194"/>
      <c r="W1472" s="194"/>
      <c r="X1472" s="194"/>
      <c r="Y1472" s="194"/>
      <c r="Z1472" s="194"/>
      <c r="AA1472" s="194"/>
      <c r="AB1472" s="194"/>
      <c r="AC1472" s="194"/>
      <c r="AD1472" s="194"/>
      <c r="AE1472" s="194"/>
      <c r="AF1472" s="194"/>
      <c r="AG1472" s="194"/>
      <c r="AH1472" s="194"/>
      <c r="AI1472" s="194"/>
      <c r="AJ1472" s="194"/>
      <c r="AK1472" s="194"/>
      <c r="AL1472" s="194"/>
      <c r="AM1472" s="194"/>
      <c r="AN1472" s="194"/>
      <c r="AO1472" s="194"/>
      <c r="AP1472" s="194"/>
      <c r="AQ1472" s="194"/>
      <c r="AR1472" s="194"/>
      <c r="AS1472" s="46"/>
    </row>
    <row r="1473" spans="2:45" s="192" customFormat="1">
      <c r="B1473" s="193"/>
      <c r="C1473" s="193"/>
      <c r="D1473" s="194"/>
      <c r="E1473" s="194"/>
      <c r="H1473" s="194"/>
      <c r="I1473" s="194"/>
      <c r="J1473" s="194"/>
      <c r="K1473" s="194"/>
      <c r="L1473" s="194"/>
      <c r="M1473" s="194"/>
      <c r="N1473" s="194"/>
      <c r="O1473" s="194"/>
      <c r="P1473" s="194"/>
      <c r="Q1473" s="194"/>
      <c r="R1473" s="194"/>
      <c r="S1473" s="194"/>
      <c r="T1473" s="194"/>
      <c r="U1473" s="194"/>
      <c r="V1473" s="194"/>
      <c r="W1473" s="194"/>
      <c r="X1473" s="194"/>
      <c r="Y1473" s="194"/>
      <c r="Z1473" s="194"/>
      <c r="AA1473" s="194"/>
      <c r="AB1473" s="194"/>
      <c r="AC1473" s="194"/>
      <c r="AD1473" s="194"/>
      <c r="AE1473" s="194"/>
      <c r="AF1473" s="194"/>
      <c r="AG1473" s="194"/>
      <c r="AH1473" s="194"/>
      <c r="AI1473" s="194"/>
      <c r="AJ1473" s="194"/>
      <c r="AK1473" s="194"/>
      <c r="AL1473" s="194"/>
      <c r="AM1473" s="194"/>
      <c r="AN1473" s="194"/>
      <c r="AO1473" s="194"/>
      <c r="AP1473" s="194"/>
      <c r="AQ1473" s="194"/>
      <c r="AR1473" s="194"/>
      <c r="AS1473" s="46"/>
    </row>
    <row r="1474" spans="2:45" s="192" customFormat="1">
      <c r="B1474" s="193"/>
      <c r="C1474" s="193"/>
      <c r="D1474" s="194"/>
      <c r="E1474" s="194"/>
      <c r="H1474" s="194"/>
      <c r="I1474" s="194"/>
      <c r="J1474" s="194"/>
      <c r="K1474" s="194"/>
      <c r="L1474" s="194"/>
      <c r="M1474" s="194"/>
      <c r="N1474" s="194"/>
      <c r="O1474" s="194"/>
      <c r="P1474" s="194"/>
      <c r="Q1474" s="194"/>
      <c r="R1474" s="194"/>
      <c r="S1474" s="194"/>
      <c r="T1474" s="194"/>
      <c r="U1474" s="194"/>
      <c r="V1474" s="194"/>
      <c r="W1474" s="194"/>
      <c r="X1474" s="194"/>
      <c r="Y1474" s="194"/>
      <c r="Z1474" s="194"/>
      <c r="AA1474" s="194"/>
      <c r="AB1474" s="194"/>
      <c r="AC1474" s="194"/>
      <c r="AD1474" s="194"/>
      <c r="AE1474" s="194"/>
      <c r="AF1474" s="194"/>
      <c r="AG1474" s="194"/>
      <c r="AH1474" s="194"/>
      <c r="AI1474" s="194"/>
      <c r="AJ1474" s="194"/>
      <c r="AK1474" s="194"/>
      <c r="AL1474" s="194"/>
      <c r="AM1474" s="194"/>
      <c r="AN1474" s="194"/>
      <c r="AO1474" s="194"/>
      <c r="AP1474" s="194"/>
      <c r="AQ1474" s="194"/>
      <c r="AR1474" s="194"/>
      <c r="AS1474" s="46"/>
    </row>
    <row r="1475" spans="2:45" s="192" customFormat="1">
      <c r="B1475" s="193"/>
      <c r="C1475" s="193"/>
      <c r="D1475" s="194"/>
      <c r="E1475" s="194"/>
      <c r="H1475" s="194"/>
      <c r="I1475" s="194"/>
      <c r="J1475" s="194"/>
      <c r="K1475" s="194"/>
      <c r="L1475" s="194"/>
      <c r="M1475" s="194"/>
      <c r="N1475" s="194"/>
      <c r="O1475" s="194"/>
      <c r="P1475" s="194"/>
      <c r="Q1475" s="194"/>
      <c r="R1475" s="194"/>
      <c r="S1475" s="194"/>
      <c r="T1475" s="194"/>
      <c r="U1475" s="194"/>
      <c r="V1475" s="194"/>
      <c r="W1475" s="194"/>
      <c r="X1475" s="194"/>
      <c r="Y1475" s="194"/>
      <c r="Z1475" s="194"/>
      <c r="AA1475" s="194"/>
      <c r="AB1475" s="194"/>
      <c r="AC1475" s="194"/>
      <c r="AD1475" s="194"/>
      <c r="AE1475" s="194"/>
      <c r="AF1475" s="194"/>
      <c r="AG1475" s="194"/>
      <c r="AH1475" s="194"/>
      <c r="AI1475" s="194"/>
      <c r="AJ1475" s="194"/>
      <c r="AK1475" s="194"/>
      <c r="AL1475" s="194"/>
      <c r="AM1475" s="194"/>
      <c r="AN1475" s="194"/>
      <c r="AO1475" s="194"/>
      <c r="AP1475" s="194"/>
      <c r="AQ1475" s="194"/>
      <c r="AR1475" s="194"/>
      <c r="AS1475" s="46"/>
    </row>
    <row r="1476" spans="2:45" s="192" customFormat="1">
      <c r="B1476" s="193"/>
      <c r="C1476" s="193"/>
      <c r="D1476" s="194"/>
      <c r="E1476" s="194"/>
      <c r="H1476" s="194"/>
      <c r="I1476" s="194"/>
      <c r="J1476" s="194"/>
      <c r="K1476" s="194"/>
      <c r="L1476" s="194"/>
      <c r="M1476" s="194"/>
      <c r="N1476" s="194"/>
      <c r="O1476" s="194"/>
      <c r="P1476" s="194"/>
      <c r="Q1476" s="194"/>
      <c r="R1476" s="194"/>
      <c r="S1476" s="194"/>
      <c r="T1476" s="194"/>
      <c r="U1476" s="194"/>
      <c r="V1476" s="194"/>
      <c r="W1476" s="194"/>
      <c r="X1476" s="194"/>
      <c r="Y1476" s="194"/>
      <c r="Z1476" s="194"/>
      <c r="AA1476" s="194"/>
      <c r="AB1476" s="194"/>
      <c r="AC1476" s="194"/>
      <c r="AD1476" s="194"/>
      <c r="AE1476" s="194"/>
      <c r="AF1476" s="194"/>
      <c r="AG1476" s="194"/>
      <c r="AH1476" s="194"/>
      <c r="AI1476" s="194"/>
      <c r="AJ1476" s="194"/>
      <c r="AK1476" s="194"/>
      <c r="AL1476" s="194"/>
      <c r="AM1476" s="194"/>
      <c r="AN1476" s="194"/>
      <c r="AO1476" s="194"/>
      <c r="AP1476" s="194"/>
      <c r="AQ1476" s="194"/>
      <c r="AR1476" s="194"/>
      <c r="AS1476" s="46"/>
    </row>
    <row r="1477" spans="2:45" s="192" customFormat="1">
      <c r="B1477" s="193"/>
      <c r="C1477" s="193"/>
      <c r="D1477" s="194"/>
      <c r="E1477" s="194"/>
      <c r="H1477" s="194"/>
      <c r="I1477" s="194"/>
      <c r="J1477" s="194"/>
      <c r="K1477" s="194"/>
      <c r="L1477" s="194"/>
      <c r="M1477" s="194"/>
      <c r="N1477" s="194"/>
      <c r="O1477" s="194"/>
      <c r="P1477" s="194"/>
      <c r="Q1477" s="194"/>
      <c r="R1477" s="194"/>
      <c r="S1477" s="194"/>
      <c r="T1477" s="194"/>
      <c r="U1477" s="194"/>
      <c r="V1477" s="194"/>
      <c r="W1477" s="194"/>
      <c r="X1477" s="194"/>
      <c r="Y1477" s="194"/>
      <c r="Z1477" s="194"/>
      <c r="AA1477" s="194"/>
      <c r="AB1477" s="194"/>
      <c r="AC1477" s="194"/>
      <c r="AD1477" s="194"/>
      <c r="AE1477" s="194"/>
      <c r="AF1477" s="194"/>
      <c r="AG1477" s="194"/>
      <c r="AH1477" s="194"/>
      <c r="AI1477" s="194"/>
      <c r="AJ1477" s="194"/>
      <c r="AK1477" s="194"/>
      <c r="AL1477" s="194"/>
      <c r="AM1477" s="194"/>
      <c r="AN1477" s="194"/>
      <c r="AO1477" s="194"/>
      <c r="AP1477" s="194"/>
      <c r="AQ1477" s="194"/>
      <c r="AR1477" s="194"/>
      <c r="AS1477" s="46"/>
    </row>
    <row r="1478" spans="2:45" s="192" customFormat="1">
      <c r="B1478" s="193"/>
      <c r="C1478" s="193"/>
      <c r="D1478" s="194"/>
      <c r="E1478" s="194"/>
      <c r="H1478" s="194"/>
      <c r="I1478" s="194"/>
      <c r="J1478" s="194"/>
      <c r="K1478" s="194"/>
      <c r="L1478" s="194"/>
      <c r="M1478" s="194"/>
      <c r="N1478" s="194"/>
      <c r="O1478" s="194"/>
      <c r="P1478" s="194"/>
      <c r="Q1478" s="194"/>
      <c r="R1478" s="194"/>
      <c r="S1478" s="194"/>
      <c r="T1478" s="194"/>
      <c r="U1478" s="194"/>
      <c r="V1478" s="194"/>
      <c r="W1478" s="194"/>
      <c r="X1478" s="194"/>
      <c r="Y1478" s="194"/>
      <c r="Z1478" s="194"/>
      <c r="AA1478" s="194"/>
      <c r="AB1478" s="194"/>
      <c r="AC1478" s="194"/>
      <c r="AD1478" s="194"/>
      <c r="AE1478" s="194"/>
      <c r="AF1478" s="194"/>
      <c r="AG1478" s="194"/>
      <c r="AH1478" s="194"/>
      <c r="AI1478" s="194"/>
      <c r="AJ1478" s="194"/>
      <c r="AK1478" s="194"/>
      <c r="AL1478" s="194"/>
      <c r="AM1478" s="194"/>
      <c r="AN1478" s="194"/>
      <c r="AO1478" s="194"/>
      <c r="AP1478" s="194"/>
      <c r="AQ1478" s="194"/>
      <c r="AR1478" s="194"/>
      <c r="AS1478" s="46"/>
    </row>
    <row r="1479" spans="2:45" s="192" customFormat="1">
      <c r="B1479" s="193"/>
      <c r="C1479" s="193"/>
      <c r="D1479" s="194"/>
      <c r="E1479" s="194"/>
      <c r="H1479" s="194"/>
      <c r="I1479" s="194"/>
      <c r="J1479" s="194"/>
      <c r="K1479" s="194"/>
      <c r="L1479" s="194"/>
      <c r="M1479" s="194"/>
      <c r="N1479" s="194"/>
      <c r="O1479" s="194"/>
      <c r="P1479" s="194"/>
      <c r="Q1479" s="194"/>
      <c r="R1479" s="194"/>
      <c r="S1479" s="194"/>
      <c r="T1479" s="194"/>
      <c r="U1479" s="194"/>
      <c r="V1479" s="194"/>
      <c r="W1479" s="194"/>
      <c r="X1479" s="194"/>
      <c r="Y1479" s="194"/>
      <c r="Z1479" s="194"/>
      <c r="AA1479" s="194"/>
      <c r="AB1479" s="194"/>
      <c r="AC1479" s="194"/>
      <c r="AD1479" s="194"/>
      <c r="AE1479" s="194"/>
      <c r="AF1479" s="194"/>
      <c r="AG1479" s="194"/>
      <c r="AH1479" s="194"/>
      <c r="AI1479" s="194"/>
      <c r="AJ1479" s="194"/>
      <c r="AK1479" s="194"/>
      <c r="AL1479" s="194"/>
      <c r="AM1479" s="194"/>
      <c r="AN1479" s="194"/>
      <c r="AO1479" s="194"/>
      <c r="AP1479" s="194"/>
      <c r="AQ1479" s="194"/>
      <c r="AR1479" s="194"/>
      <c r="AS1479" s="46"/>
    </row>
    <row r="1480" spans="2:45" s="192" customFormat="1">
      <c r="B1480" s="193"/>
      <c r="C1480" s="193"/>
      <c r="D1480" s="194"/>
      <c r="E1480" s="194"/>
      <c r="H1480" s="194"/>
      <c r="I1480" s="194"/>
      <c r="J1480" s="194"/>
      <c r="K1480" s="194"/>
      <c r="L1480" s="194"/>
      <c r="M1480" s="194"/>
      <c r="N1480" s="194"/>
      <c r="O1480" s="194"/>
      <c r="P1480" s="194"/>
      <c r="Q1480" s="194"/>
      <c r="R1480" s="194"/>
      <c r="S1480" s="194"/>
      <c r="T1480" s="194"/>
      <c r="U1480" s="194"/>
      <c r="V1480" s="194"/>
      <c r="W1480" s="194"/>
      <c r="X1480" s="194"/>
      <c r="Y1480" s="194"/>
      <c r="Z1480" s="194"/>
      <c r="AA1480" s="194"/>
      <c r="AB1480" s="194"/>
      <c r="AC1480" s="194"/>
      <c r="AD1480" s="194"/>
      <c r="AE1480" s="194"/>
      <c r="AF1480" s="194"/>
      <c r="AG1480" s="194"/>
      <c r="AH1480" s="194"/>
      <c r="AI1480" s="194"/>
      <c r="AJ1480" s="194"/>
      <c r="AK1480" s="194"/>
      <c r="AL1480" s="194"/>
      <c r="AM1480" s="194"/>
      <c r="AN1480" s="194"/>
      <c r="AO1480" s="194"/>
      <c r="AP1480" s="194"/>
      <c r="AQ1480" s="194"/>
      <c r="AR1480" s="194"/>
      <c r="AS1480" s="46"/>
    </row>
    <row r="1481" spans="2:45" s="192" customFormat="1">
      <c r="B1481" s="193"/>
      <c r="C1481" s="193"/>
      <c r="D1481" s="194"/>
      <c r="E1481" s="194"/>
      <c r="H1481" s="194"/>
      <c r="I1481" s="194"/>
      <c r="J1481" s="194"/>
      <c r="K1481" s="194"/>
      <c r="L1481" s="194"/>
      <c r="M1481" s="194"/>
      <c r="N1481" s="194"/>
      <c r="O1481" s="194"/>
      <c r="P1481" s="194"/>
      <c r="Q1481" s="194"/>
      <c r="R1481" s="194"/>
      <c r="S1481" s="194"/>
      <c r="T1481" s="194"/>
      <c r="U1481" s="194"/>
      <c r="V1481" s="194"/>
      <c r="W1481" s="194"/>
      <c r="X1481" s="194"/>
      <c r="Y1481" s="194"/>
      <c r="Z1481" s="194"/>
      <c r="AA1481" s="194"/>
      <c r="AB1481" s="194"/>
      <c r="AC1481" s="194"/>
      <c r="AD1481" s="194"/>
      <c r="AE1481" s="194"/>
      <c r="AF1481" s="194"/>
      <c r="AG1481" s="194"/>
      <c r="AH1481" s="194"/>
      <c r="AI1481" s="194"/>
      <c r="AJ1481" s="194"/>
      <c r="AK1481" s="194"/>
      <c r="AL1481" s="194"/>
      <c r="AM1481" s="194"/>
      <c r="AN1481" s="194"/>
      <c r="AO1481" s="194"/>
      <c r="AP1481" s="194"/>
      <c r="AQ1481" s="194"/>
      <c r="AR1481" s="194"/>
      <c r="AS1481" s="46"/>
    </row>
    <row r="1482" spans="2:45" s="192" customFormat="1">
      <c r="B1482" s="193"/>
      <c r="C1482" s="193"/>
      <c r="D1482" s="194"/>
      <c r="E1482" s="194"/>
      <c r="H1482" s="194"/>
      <c r="I1482" s="194"/>
      <c r="J1482" s="194"/>
      <c r="K1482" s="194"/>
      <c r="L1482" s="194"/>
      <c r="M1482" s="194"/>
      <c r="N1482" s="194"/>
      <c r="O1482" s="194"/>
      <c r="P1482" s="194"/>
      <c r="Q1482" s="194"/>
      <c r="R1482" s="194"/>
      <c r="S1482" s="194"/>
      <c r="T1482" s="194"/>
      <c r="U1482" s="194"/>
      <c r="V1482" s="194"/>
      <c r="W1482" s="194"/>
      <c r="X1482" s="194"/>
      <c r="Y1482" s="194"/>
      <c r="Z1482" s="194"/>
      <c r="AA1482" s="194"/>
      <c r="AB1482" s="194"/>
      <c r="AC1482" s="194"/>
      <c r="AD1482" s="194"/>
      <c r="AE1482" s="194"/>
      <c r="AF1482" s="194"/>
      <c r="AG1482" s="194"/>
      <c r="AH1482" s="194"/>
      <c r="AI1482" s="194"/>
      <c r="AJ1482" s="194"/>
      <c r="AK1482" s="194"/>
      <c r="AL1482" s="194"/>
      <c r="AM1482" s="194"/>
      <c r="AN1482" s="194"/>
      <c r="AO1482" s="194"/>
      <c r="AP1482" s="194"/>
      <c r="AQ1482" s="194"/>
      <c r="AR1482" s="194"/>
      <c r="AS1482" s="46"/>
    </row>
    <row r="1483" spans="2:45" s="192" customFormat="1">
      <c r="B1483" s="193"/>
      <c r="C1483" s="193"/>
      <c r="D1483" s="194"/>
      <c r="E1483" s="194"/>
      <c r="H1483" s="194"/>
      <c r="I1483" s="194"/>
      <c r="J1483" s="194"/>
      <c r="K1483" s="194"/>
      <c r="L1483" s="194"/>
      <c r="M1483" s="194"/>
      <c r="N1483" s="194"/>
      <c r="O1483" s="194"/>
      <c r="P1483" s="194"/>
      <c r="Q1483" s="194"/>
      <c r="R1483" s="194"/>
      <c r="S1483" s="194"/>
      <c r="T1483" s="194"/>
      <c r="U1483" s="194"/>
      <c r="V1483" s="194"/>
      <c r="W1483" s="194"/>
      <c r="X1483" s="194"/>
      <c r="Y1483" s="194"/>
      <c r="Z1483" s="194"/>
      <c r="AA1483" s="194"/>
      <c r="AB1483" s="194"/>
      <c r="AC1483" s="194"/>
      <c r="AD1483" s="194"/>
      <c r="AE1483" s="194"/>
      <c r="AF1483" s="194"/>
      <c r="AG1483" s="194"/>
      <c r="AH1483" s="194"/>
      <c r="AI1483" s="194"/>
      <c r="AJ1483" s="194"/>
      <c r="AK1483" s="194"/>
      <c r="AL1483" s="194"/>
      <c r="AM1483" s="194"/>
      <c r="AN1483" s="194"/>
      <c r="AO1483" s="194"/>
      <c r="AP1483" s="194"/>
      <c r="AQ1483" s="194"/>
      <c r="AR1483" s="194"/>
      <c r="AS1483" s="46"/>
    </row>
    <row r="1484" spans="2:45" s="192" customFormat="1">
      <c r="B1484" s="193"/>
      <c r="C1484" s="193"/>
      <c r="D1484" s="194"/>
      <c r="E1484" s="194"/>
      <c r="H1484" s="194"/>
      <c r="I1484" s="194"/>
      <c r="J1484" s="194"/>
      <c r="K1484" s="194"/>
      <c r="L1484" s="194"/>
      <c r="M1484" s="194"/>
      <c r="N1484" s="194"/>
      <c r="O1484" s="194"/>
      <c r="P1484" s="194"/>
      <c r="Q1484" s="194"/>
      <c r="R1484" s="194"/>
      <c r="S1484" s="194"/>
      <c r="T1484" s="194"/>
      <c r="U1484" s="194"/>
      <c r="V1484" s="194"/>
      <c r="W1484" s="194"/>
      <c r="X1484" s="194"/>
      <c r="Y1484" s="194"/>
      <c r="Z1484" s="194"/>
      <c r="AA1484" s="194"/>
      <c r="AB1484" s="194"/>
      <c r="AC1484" s="194"/>
      <c r="AD1484" s="194"/>
      <c r="AE1484" s="194"/>
      <c r="AF1484" s="194"/>
      <c r="AG1484" s="194"/>
      <c r="AH1484" s="194"/>
      <c r="AI1484" s="194"/>
      <c r="AJ1484" s="194"/>
      <c r="AK1484" s="194"/>
      <c r="AL1484" s="194"/>
      <c r="AM1484" s="194"/>
      <c r="AN1484" s="194"/>
      <c r="AO1484" s="194"/>
      <c r="AP1484" s="194"/>
      <c r="AQ1484" s="194"/>
      <c r="AR1484" s="194"/>
      <c r="AS1484" s="46"/>
    </row>
    <row r="1485" spans="2:45" s="192" customFormat="1">
      <c r="B1485" s="193"/>
      <c r="C1485" s="193"/>
      <c r="D1485" s="194"/>
      <c r="E1485" s="194"/>
      <c r="H1485" s="194"/>
      <c r="I1485" s="194"/>
      <c r="J1485" s="194"/>
      <c r="K1485" s="194"/>
      <c r="L1485" s="194"/>
      <c r="M1485" s="194"/>
      <c r="N1485" s="194"/>
      <c r="O1485" s="194"/>
      <c r="P1485" s="194"/>
      <c r="Q1485" s="194"/>
      <c r="R1485" s="194"/>
      <c r="S1485" s="194"/>
      <c r="T1485" s="194"/>
      <c r="U1485" s="194"/>
      <c r="V1485" s="194"/>
      <c r="W1485" s="194"/>
      <c r="X1485" s="194"/>
      <c r="Y1485" s="194"/>
      <c r="Z1485" s="194"/>
      <c r="AA1485" s="194"/>
      <c r="AB1485" s="194"/>
      <c r="AC1485" s="194"/>
      <c r="AD1485" s="194"/>
      <c r="AE1485" s="194"/>
      <c r="AF1485" s="194"/>
      <c r="AG1485" s="194"/>
      <c r="AH1485" s="194"/>
      <c r="AI1485" s="194"/>
      <c r="AJ1485" s="194"/>
      <c r="AK1485" s="194"/>
      <c r="AL1485" s="194"/>
      <c r="AM1485" s="194"/>
      <c r="AN1485" s="194"/>
      <c r="AO1485" s="194"/>
      <c r="AP1485" s="194"/>
      <c r="AQ1485" s="194"/>
      <c r="AR1485" s="194"/>
      <c r="AS1485" s="46"/>
    </row>
    <row r="1486" spans="2:45" s="192" customFormat="1">
      <c r="B1486" s="193"/>
      <c r="C1486" s="193"/>
      <c r="D1486" s="194"/>
      <c r="E1486" s="194"/>
      <c r="H1486" s="194"/>
      <c r="I1486" s="194"/>
      <c r="J1486" s="194"/>
      <c r="K1486" s="194"/>
      <c r="L1486" s="194"/>
      <c r="M1486" s="194"/>
      <c r="N1486" s="194"/>
      <c r="O1486" s="194"/>
      <c r="P1486" s="194"/>
      <c r="Q1486" s="194"/>
      <c r="R1486" s="194"/>
      <c r="S1486" s="194"/>
      <c r="T1486" s="194"/>
      <c r="U1486" s="194"/>
      <c r="V1486" s="194"/>
      <c r="W1486" s="194"/>
      <c r="X1486" s="194"/>
      <c r="Y1486" s="194"/>
      <c r="Z1486" s="194"/>
      <c r="AA1486" s="194"/>
      <c r="AB1486" s="194"/>
      <c r="AC1486" s="194"/>
      <c r="AD1486" s="194"/>
      <c r="AE1486" s="194"/>
      <c r="AF1486" s="194"/>
      <c r="AG1486" s="194"/>
      <c r="AH1486" s="194"/>
      <c r="AI1486" s="194"/>
      <c r="AJ1486" s="194"/>
      <c r="AK1486" s="194"/>
      <c r="AL1486" s="194"/>
      <c r="AM1486" s="194"/>
      <c r="AN1486" s="194"/>
      <c r="AO1486" s="194"/>
      <c r="AP1486" s="194"/>
      <c r="AQ1486" s="194"/>
      <c r="AR1486" s="194"/>
      <c r="AS1486" s="46"/>
    </row>
    <row r="1487" spans="2:45" s="192" customFormat="1">
      <c r="B1487" s="193"/>
      <c r="C1487" s="193"/>
      <c r="D1487" s="194"/>
      <c r="E1487" s="194"/>
      <c r="H1487" s="194"/>
      <c r="I1487" s="194"/>
      <c r="J1487" s="194"/>
      <c r="K1487" s="194"/>
      <c r="L1487" s="194"/>
      <c r="M1487" s="194"/>
      <c r="N1487" s="194"/>
      <c r="O1487" s="194"/>
      <c r="P1487" s="194"/>
      <c r="Q1487" s="194"/>
      <c r="R1487" s="194"/>
      <c r="S1487" s="194"/>
      <c r="T1487" s="194"/>
      <c r="U1487" s="194"/>
      <c r="V1487" s="194"/>
      <c r="W1487" s="194"/>
      <c r="X1487" s="194"/>
      <c r="Y1487" s="194"/>
      <c r="Z1487" s="194"/>
      <c r="AA1487" s="194"/>
      <c r="AB1487" s="194"/>
      <c r="AC1487" s="194"/>
      <c r="AD1487" s="194"/>
      <c r="AE1487" s="194"/>
      <c r="AF1487" s="194"/>
      <c r="AG1487" s="194"/>
      <c r="AH1487" s="194"/>
      <c r="AI1487" s="194"/>
      <c r="AJ1487" s="194"/>
      <c r="AK1487" s="194"/>
      <c r="AL1487" s="194"/>
      <c r="AM1487" s="194"/>
      <c r="AN1487" s="194"/>
      <c r="AO1487" s="194"/>
      <c r="AP1487" s="194"/>
      <c r="AQ1487" s="194"/>
      <c r="AR1487" s="194"/>
      <c r="AS1487" s="46"/>
    </row>
    <row r="1488" spans="2:45" s="192" customFormat="1">
      <c r="B1488" s="193"/>
      <c r="C1488" s="193"/>
      <c r="D1488" s="194"/>
      <c r="E1488" s="194"/>
      <c r="H1488" s="194"/>
      <c r="I1488" s="194"/>
      <c r="J1488" s="194"/>
      <c r="K1488" s="194"/>
      <c r="L1488" s="194"/>
      <c r="M1488" s="194"/>
      <c r="N1488" s="194"/>
      <c r="O1488" s="194"/>
      <c r="P1488" s="194"/>
      <c r="Q1488" s="194"/>
      <c r="R1488" s="194"/>
      <c r="S1488" s="194"/>
      <c r="T1488" s="194"/>
      <c r="U1488" s="194"/>
      <c r="V1488" s="194"/>
      <c r="W1488" s="194"/>
      <c r="X1488" s="194"/>
      <c r="Y1488" s="194"/>
      <c r="Z1488" s="194"/>
      <c r="AA1488" s="194"/>
      <c r="AB1488" s="194"/>
      <c r="AC1488" s="194"/>
      <c r="AD1488" s="194"/>
      <c r="AE1488" s="194"/>
      <c r="AF1488" s="194"/>
      <c r="AG1488" s="194"/>
      <c r="AH1488" s="194"/>
      <c r="AI1488" s="194"/>
      <c r="AJ1488" s="194"/>
      <c r="AK1488" s="194"/>
      <c r="AL1488" s="194"/>
      <c r="AM1488" s="194"/>
      <c r="AN1488" s="194"/>
      <c r="AO1488" s="194"/>
      <c r="AP1488" s="194"/>
      <c r="AQ1488" s="194"/>
      <c r="AR1488" s="194"/>
      <c r="AS1488" s="46"/>
    </row>
    <row r="1489" spans="2:45" s="192" customFormat="1">
      <c r="B1489" s="193"/>
      <c r="C1489" s="193"/>
      <c r="D1489" s="194"/>
      <c r="E1489" s="194"/>
      <c r="H1489" s="194"/>
      <c r="I1489" s="194"/>
      <c r="J1489" s="194"/>
      <c r="K1489" s="194"/>
      <c r="L1489" s="194"/>
      <c r="M1489" s="194"/>
      <c r="N1489" s="194"/>
      <c r="O1489" s="194"/>
      <c r="P1489" s="194"/>
      <c r="Q1489" s="194"/>
      <c r="R1489" s="194"/>
      <c r="S1489" s="194"/>
      <c r="T1489" s="194"/>
      <c r="U1489" s="194"/>
      <c r="V1489" s="194"/>
      <c r="W1489" s="194"/>
      <c r="X1489" s="194"/>
      <c r="Y1489" s="194"/>
      <c r="Z1489" s="194"/>
      <c r="AA1489" s="194"/>
      <c r="AB1489" s="194"/>
      <c r="AC1489" s="194"/>
      <c r="AD1489" s="194"/>
      <c r="AE1489" s="194"/>
      <c r="AF1489" s="194"/>
      <c r="AG1489" s="194"/>
      <c r="AH1489" s="194"/>
      <c r="AI1489" s="194"/>
      <c r="AJ1489" s="194"/>
      <c r="AK1489" s="194"/>
      <c r="AL1489" s="194"/>
      <c r="AM1489" s="194"/>
      <c r="AN1489" s="194"/>
      <c r="AO1489" s="194"/>
      <c r="AP1489" s="194"/>
      <c r="AQ1489" s="194"/>
      <c r="AR1489" s="194"/>
      <c r="AS1489" s="46"/>
    </row>
    <row r="1490" spans="2:45" s="192" customFormat="1">
      <c r="B1490" s="193"/>
      <c r="C1490" s="193"/>
      <c r="D1490" s="194"/>
      <c r="E1490" s="194"/>
      <c r="H1490" s="194"/>
      <c r="I1490" s="194"/>
      <c r="J1490" s="194"/>
      <c r="K1490" s="194"/>
      <c r="L1490" s="194"/>
      <c r="M1490" s="194"/>
      <c r="N1490" s="194"/>
      <c r="O1490" s="194"/>
      <c r="P1490" s="194"/>
      <c r="Q1490" s="194"/>
      <c r="R1490" s="194"/>
      <c r="S1490" s="194"/>
      <c r="T1490" s="194"/>
      <c r="U1490" s="194"/>
      <c r="V1490" s="194"/>
      <c r="W1490" s="194"/>
      <c r="X1490" s="194"/>
      <c r="Y1490" s="194"/>
      <c r="Z1490" s="194"/>
      <c r="AA1490" s="194"/>
      <c r="AB1490" s="194"/>
      <c r="AC1490" s="194"/>
      <c r="AD1490" s="194"/>
      <c r="AE1490" s="194"/>
      <c r="AF1490" s="194"/>
      <c r="AG1490" s="194"/>
      <c r="AH1490" s="194"/>
      <c r="AI1490" s="194"/>
      <c r="AJ1490" s="194"/>
      <c r="AK1490" s="194"/>
      <c r="AL1490" s="194"/>
      <c r="AM1490" s="194"/>
      <c r="AN1490" s="194"/>
      <c r="AO1490" s="194"/>
      <c r="AP1490" s="194"/>
      <c r="AQ1490" s="194"/>
      <c r="AR1490" s="194"/>
      <c r="AS1490" s="46"/>
    </row>
    <row r="1491" spans="2:45" s="192" customFormat="1">
      <c r="B1491" s="193"/>
      <c r="C1491" s="193"/>
      <c r="D1491" s="194"/>
      <c r="E1491" s="194"/>
      <c r="H1491" s="194"/>
      <c r="I1491" s="194"/>
      <c r="J1491" s="194"/>
      <c r="K1491" s="194"/>
      <c r="L1491" s="194"/>
      <c r="M1491" s="194"/>
      <c r="N1491" s="194"/>
      <c r="O1491" s="194"/>
      <c r="P1491" s="194"/>
      <c r="Q1491" s="194"/>
      <c r="R1491" s="194"/>
      <c r="S1491" s="194"/>
      <c r="T1491" s="194"/>
      <c r="U1491" s="194"/>
      <c r="V1491" s="194"/>
      <c r="W1491" s="194"/>
      <c r="X1491" s="194"/>
      <c r="Y1491" s="194"/>
      <c r="Z1491" s="194"/>
      <c r="AA1491" s="194"/>
      <c r="AB1491" s="194"/>
      <c r="AC1491" s="194"/>
      <c r="AD1491" s="194"/>
      <c r="AE1491" s="194"/>
      <c r="AF1491" s="194"/>
      <c r="AG1491" s="194"/>
      <c r="AH1491" s="194"/>
      <c r="AI1491" s="194"/>
      <c r="AJ1491" s="194"/>
      <c r="AK1491" s="194"/>
      <c r="AL1491" s="194"/>
      <c r="AM1491" s="194"/>
      <c r="AN1491" s="194"/>
      <c r="AO1491" s="194"/>
      <c r="AP1491" s="194"/>
      <c r="AQ1491" s="194"/>
      <c r="AR1491" s="194"/>
      <c r="AS1491" s="46"/>
    </row>
    <row r="1492" spans="2:45" s="192" customFormat="1">
      <c r="B1492" s="193"/>
      <c r="C1492" s="193"/>
      <c r="D1492" s="194"/>
      <c r="E1492" s="194"/>
      <c r="H1492" s="194"/>
      <c r="I1492" s="194"/>
      <c r="J1492" s="194"/>
      <c r="K1492" s="194"/>
      <c r="L1492" s="194"/>
      <c r="M1492" s="194"/>
      <c r="N1492" s="194"/>
      <c r="O1492" s="194"/>
      <c r="P1492" s="194"/>
      <c r="Q1492" s="194"/>
      <c r="R1492" s="194"/>
      <c r="S1492" s="194"/>
      <c r="T1492" s="194"/>
      <c r="U1492" s="194"/>
      <c r="V1492" s="194"/>
      <c r="W1492" s="194"/>
      <c r="X1492" s="194"/>
      <c r="Y1492" s="194"/>
      <c r="Z1492" s="194"/>
      <c r="AA1492" s="194"/>
      <c r="AB1492" s="194"/>
      <c r="AC1492" s="194"/>
      <c r="AD1492" s="194"/>
      <c r="AE1492" s="194"/>
      <c r="AF1492" s="194"/>
      <c r="AG1492" s="194"/>
      <c r="AH1492" s="194"/>
      <c r="AI1492" s="194"/>
      <c r="AJ1492" s="194"/>
      <c r="AK1492" s="194"/>
      <c r="AL1492" s="194"/>
      <c r="AM1492" s="194"/>
      <c r="AN1492" s="194"/>
      <c r="AO1492" s="194"/>
      <c r="AP1492" s="194"/>
      <c r="AQ1492" s="194"/>
      <c r="AR1492" s="194"/>
      <c r="AS1492" s="46"/>
    </row>
    <row r="1493" spans="2:45" s="192" customFormat="1">
      <c r="B1493" s="193"/>
      <c r="C1493" s="193"/>
      <c r="D1493" s="194"/>
      <c r="E1493" s="194"/>
      <c r="H1493" s="194"/>
      <c r="I1493" s="194"/>
      <c r="J1493" s="194"/>
      <c r="K1493" s="194"/>
      <c r="L1493" s="194"/>
      <c r="M1493" s="194"/>
      <c r="N1493" s="194"/>
      <c r="O1493" s="194"/>
      <c r="P1493" s="194"/>
      <c r="Q1493" s="194"/>
      <c r="R1493" s="194"/>
      <c r="S1493" s="194"/>
      <c r="T1493" s="194"/>
      <c r="U1493" s="194"/>
      <c r="V1493" s="194"/>
      <c r="W1493" s="194"/>
      <c r="X1493" s="194"/>
      <c r="Y1493" s="194"/>
      <c r="Z1493" s="194"/>
      <c r="AA1493" s="194"/>
      <c r="AB1493" s="194"/>
      <c r="AC1493" s="194"/>
      <c r="AD1493" s="194"/>
      <c r="AE1493" s="194"/>
      <c r="AF1493" s="194"/>
      <c r="AG1493" s="194"/>
      <c r="AH1493" s="194"/>
      <c r="AI1493" s="194"/>
      <c r="AJ1493" s="194"/>
      <c r="AK1493" s="194"/>
      <c r="AL1493" s="194"/>
      <c r="AM1493" s="194"/>
      <c r="AN1493" s="194"/>
      <c r="AO1493" s="194"/>
      <c r="AP1493" s="194"/>
      <c r="AQ1493" s="194"/>
      <c r="AR1493" s="194"/>
      <c r="AS1493" s="46"/>
    </row>
    <row r="1494" spans="2:45" s="192" customFormat="1">
      <c r="B1494" s="193"/>
      <c r="C1494" s="193"/>
      <c r="D1494" s="194"/>
      <c r="E1494" s="194"/>
      <c r="H1494" s="194"/>
      <c r="I1494" s="194"/>
      <c r="J1494" s="194"/>
      <c r="K1494" s="194"/>
      <c r="L1494" s="194"/>
      <c r="M1494" s="194"/>
      <c r="N1494" s="194"/>
      <c r="O1494" s="194"/>
      <c r="P1494" s="194"/>
      <c r="Q1494" s="194"/>
      <c r="R1494" s="194"/>
      <c r="S1494" s="194"/>
      <c r="T1494" s="194"/>
      <c r="U1494" s="194"/>
      <c r="V1494" s="194"/>
      <c r="W1494" s="194"/>
      <c r="X1494" s="194"/>
      <c r="Y1494" s="194"/>
      <c r="Z1494" s="194"/>
      <c r="AA1494" s="194"/>
      <c r="AB1494" s="194"/>
      <c r="AC1494" s="194"/>
      <c r="AD1494" s="194"/>
      <c r="AE1494" s="194"/>
      <c r="AF1494" s="194"/>
      <c r="AG1494" s="194"/>
      <c r="AH1494" s="194"/>
      <c r="AI1494" s="194"/>
      <c r="AJ1494" s="194"/>
      <c r="AK1494" s="194"/>
      <c r="AL1494" s="194"/>
      <c r="AM1494" s="194"/>
      <c r="AN1494" s="194"/>
      <c r="AO1494" s="194"/>
      <c r="AP1494" s="194"/>
      <c r="AQ1494" s="194"/>
      <c r="AR1494" s="194"/>
      <c r="AS1494" s="46"/>
    </row>
    <row r="1495" spans="2:45" s="192" customFormat="1">
      <c r="B1495" s="193"/>
      <c r="C1495" s="193"/>
      <c r="D1495" s="194"/>
      <c r="E1495" s="194"/>
      <c r="H1495" s="194"/>
      <c r="I1495" s="194"/>
      <c r="J1495" s="194"/>
      <c r="K1495" s="194"/>
      <c r="L1495" s="194"/>
      <c r="M1495" s="194"/>
      <c r="N1495" s="194"/>
      <c r="O1495" s="194"/>
      <c r="P1495" s="194"/>
      <c r="Q1495" s="194"/>
      <c r="R1495" s="194"/>
      <c r="S1495" s="194"/>
      <c r="T1495" s="194"/>
      <c r="U1495" s="194"/>
      <c r="V1495" s="194"/>
      <c r="W1495" s="194"/>
      <c r="X1495" s="194"/>
      <c r="Y1495" s="194"/>
      <c r="Z1495" s="194"/>
      <c r="AA1495" s="194"/>
      <c r="AB1495" s="194"/>
      <c r="AC1495" s="194"/>
      <c r="AD1495" s="194"/>
      <c r="AE1495" s="194"/>
      <c r="AF1495" s="194"/>
      <c r="AG1495" s="194"/>
      <c r="AH1495" s="194"/>
      <c r="AI1495" s="194"/>
      <c r="AJ1495" s="194"/>
      <c r="AK1495" s="194"/>
      <c r="AL1495" s="194"/>
      <c r="AM1495" s="194"/>
      <c r="AN1495" s="194"/>
      <c r="AO1495" s="194"/>
      <c r="AP1495" s="194"/>
      <c r="AQ1495" s="194"/>
      <c r="AR1495" s="194"/>
      <c r="AS1495" s="46"/>
    </row>
    <row r="1496" spans="2:45" s="192" customFormat="1">
      <c r="B1496" s="193"/>
      <c r="C1496" s="193"/>
      <c r="D1496" s="194"/>
      <c r="E1496" s="194"/>
      <c r="H1496" s="194"/>
      <c r="I1496" s="194"/>
      <c r="J1496" s="194"/>
      <c r="K1496" s="194"/>
      <c r="L1496" s="194"/>
      <c r="M1496" s="194"/>
      <c r="N1496" s="194"/>
      <c r="O1496" s="194"/>
      <c r="P1496" s="194"/>
      <c r="Q1496" s="194"/>
      <c r="R1496" s="194"/>
      <c r="S1496" s="194"/>
      <c r="T1496" s="194"/>
      <c r="U1496" s="194"/>
      <c r="V1496" s="194"/>
      <c r="W1496" s="194"/>
      <c r="X1496" s="194"/>
      <c r="Y1496" s="194"/>
      <c r="Z1496" s="194"/>
      <c r="AA1496" s="194"/>
      <c r="AB1496" s="194"/>
      <c r="AC1496" s="194"/>
      <c r="AD1496" s="194"/>
      <c r="AE1496" s="194"/>
      <c r="AF1496" s="194"/>
      <c r="AG1496" s="194"/>
      <c r="AH1496" s="194"/>
      <c r="AI1496" s="194"/>
      <c r="AJ1496" s="194"/>
      <c r="AK1496" s="194"/>
      <c r="AL1496" s="194"/>
      <c r="AM1496" s="194"/>
      <c r="AN1496" s="194"/>
      <c r="AO1496" s="194"/>
      <c r="AP1496" s="194"/>
      <c r="AQ1496" s="194"/>
      <c r="AR1496" s="194"/>
      <c r="AS1496" s="46"/>
    </row>
    <row r="1497" spans="2:45" s="192" customFormat="1">
      <c r="B1497" s="193"/>
      <c r="C1497" s="193"/>
      <c r="D1497" s="194"/>
      <c r="E1497" s="194"/>
      <c r="H1497" s="194"/>
      <c r="I1497" s="194"/>
      <c r="J1497" s="194"/>
      <c r="K1497" s="194"/>
      <c r="L1497" s="194"/>
      <c r="M1497" s="194"/>
      <c r="N1497" s="194"/>
      <c r="O1497" s="194"/>
      <c r="P1497" s="194"/>
      <c r="Q1497" s="194"/>
      <c r="R1497" s="194"/>
      <c r="S1497" s="194"/>
      <c r="T1497" s="194"/>
      <c r="U1497" s="194"/>
      <c r="V1497" s="194"/>
      <c r="W1497" s="194"/>
      <c r="X1497" s="194"/>
      <c r="Y1497" s="194"/>
      <c r="Z1497" s="194"/>
      <c r="AA1497" s="194"/>
      <c r="AB1497" s="194"/>
      <c r="AC1497" s="194"/>
      <c r="AD1497" s="194"/>
      <c r="AE1497" s="194"/>
      <c r="AF1497" s="194"/>
      <c r="AG1497" s="194"/>
      <c r="AH1497" s="194"/>
      <c r="AI1497" s="194"/>
      <c r="AJ1497" s="194"/>
      <c r="AK1497" s="194"/>
      <c r="AL1497" s="194"/>
      <c r="AM1497" s="194"/>
      <c r="AN1497" s="194"/>
      <c r="AO1497" s="194"/>
      <c r="AP1497" s="194"/>
      <c r="AQ1497" s="194"/>
      <c r="AR1497" s="194"/>
      <c r="AS1497" s="46"/>
    </row>
    <row r="1498" spans="2:45" s="192" customFormat="1">
      <c r="B1498" s="193"/>
      <c r="C1498" s="193"/>
      <c r="D1498" s="194"/>
      <c r="E1498" s="194"/>
      <c r="H1498" s="194"/>
      <c r="I1498" s="194"/>
      <c r="J1498" s="194"/>
      <c r="K1498" s="194"/>
      <c r="L1498" s="194"/>
      <c r="M1498" s="194"/>
      <c r="N1498" s="194"/>
      <c r="O1498" s="194"/>
      <c r="P1498" s="194"/>
      <c r="Q1498" s="194"/>
      <c r="R1498" s="194"/>
      <c r="S1498" s="194"/>
      <c r="T1498" s="194"/>
      <c r="U1498" s="194"/>
      <c r="V1498" s="194"/>
      <c r="W1498" s="194"/>
      <c r="X1498" s="194"/>
      <c r="Y1498" s="194"/>
      <c r="Z1498" s="194"/>
      <c r="AA1498" s="194"/>
      <c r="AB1498" s="194"/>
      <c r="AC1498" s="194"/>
      <c r="AD1498" s="194"/>
      <c r="AE1498" s="194"/>
      <c r="AF1498" s="194"/>
      <c r="AG1498" s="194"/>
      <c r="AH1498" s="194"/>
      <c r="AI1498" s="194"/>
      <c r="AJ1498" s="194"/>
      <c r="AK1498" s="194"/>
      <c r="AL1498" s="194"/>
      <c r="AM1498" s="194"/>
      <c r="AN1498" s="194"/>
      <c r="AO1498" s="194"/>
      <c r="AP1498" s="194"/>
      <c r="AQ1498" s="194"/>
      <c r="AR1498" s="194"/>
      <c r="AS1498" s="46"/>
    </row>
    <row r="1499" spans="2:45" s="192" customFormat="1">
      <c r="B1499" s="193"/>
      <c r="C1499" s="193"/>
      <c r="D1499" s="194"/>
      <c r="E1499" s="194"/>
      <c r="H1499" s="194"/>
      <c r="I1499" s="194"/>
      <c r="J1499" s="194"/>
      <c r="K1499" s="194"/>
      <c r="L1499" s="194"/>
      <c r="M1499" s="194"/>
      <c r="N1499" s="194"/>
      <c r="O1499" s="194"/>
      <c r="P1499" s="194"/>
      <c r="Q1499" s="194"/>
      <c r="R1499" s="194"/>
      <c r="S1499" s="194"/>
      <c r="T1499" s="194"/>
      <c r="U1499" s="194"/>
      <c r="V1499" s="194"/>
      <c r="W1499" s="194"/>
      <c r="X1499" s="194"/>
      <c r="Y1499" s="194"/>
      <c r="Z1499" s="194"/>
      <c r="AA1499" s="194"/>
      <c r="AB1499" s="194"/>
      <c r="AC1499" s="194"/>
      <c r="AD1499" s="194"/>
      <c r="AE1499" s="194"/>
      <c r="AF1499" s="194"/>
      <c r="AG1499" s="194"/>
      <c r="AH1499" s="194"/>
      <c r="AI1499" s="194"/>
      <c r="AJ1499" s="194"/>
      <c r="AK1499" s="194"/>
      <c r="AL1499" s="194"/>
      <c r="AM1499" s="194"/>
      <c r="AN1499" s="194"/>
      <c r="AO1499" s="194"/>
      <c r="AP1499" s="194"/>
      <c r="AQ1499" s="194"/>
      <c r="AR1499" s="194"/>
      <c r="AS1499" s="46"/>
    </row>
    <row r="1500" spans="2:45" s="192" customFormat="1">
      <c r="B1500" s="193"/>
      <c r="C1500" s="193"/>
      <c r="D1500" s="194"/>
      <c r="E1500" s="194"/>
      <c r="H1500" s="194"/>
      <c r="I1500" s="194"/>
      <c r="J1500" s="194"/>
      <c r="K1500" s="194"/>
      <c r="L1500" s="194"/>
      <c r="M1500" s="194"/>
      <c r="N1500" s="194"/>
      <c r="O1500" s="194"/>
      <c r="P1500" s="194"/>
      <c r="Q1500" s="194"/>
      <c r="R1500" s="194"/>
      <c r="S1500" s="194"/>
      <c r="T1500" s="194"/>
      <c r="U1500" s="194"/>
      <c r="V1500" s="194"/>
      <c r="W1500" s="194"/>
      <c r="X1500" s="194"/>
      <c r="Y1500" s="194"/>
      <c r="Z1500" s="194"/>
      <c r="AA1500" s="194"/>
      <c r="AB1500" s="194"/>
      <c r="AC1500" s="194"/>
      <c r="AD1500" s="194"/>
      <c r="AE1500" s="194"/>
      <c r="AF1500" s="194"/>
      <c r="AG1500" s="194"/>
      <c r="AH1500" s="194"/>
      <c r="AI1500" s="194"/>
      <c r="AJ1500" s="194"/>
      <c r="AK1500" s="194"/>
      <c r="AL1500" s="194"/>
      <c r="AM1500" s="194"/>
      <c r="AN1500" s="194"/>
      <c r="AO1500" s="194"/>
      <c r="AP1500" s="194"/>
      <c r="AQ1500" s="194"/>
      <c r="AR1500" s="194"/>
      <c r="AS1500" s="46"/>
    </row>
    <row r="1501" spans="2:45" s="192" customFormat="1">
      <c r="B1501" s="193"/>
      <c r="C1501" s="193"/>
      <c r="D1501" s="194"/>
      <c r="E1501" s="194"/>
      <c r="H1501" s="194"/>
      <c r="I1501" s="194"/>
      <c r="J1501" s="194"/>
      <c r="K1501" s="194"/>
      <c r="L1501" s="194"/>
      <c r="M1501" s="194"/>
      <c r="N1501" s="194"/>
      <c r="O1501" s="194"/>
      <c r="P1501" s="194"/>
      <c r="Q1501" s="194"/>
      <c r="R1501" s="194"/>
      <c r="S1501" s="194"/>
      <c r="T1501" s="194"/>
      <c r="U1501" s="194"/>
      <c r="V1501" s="194"/>
      <c r="W1501" s="194"/>
      <c r="X1501" s="194"/>
      <c r="Y1501" s="194"/>
      <c r="Z1501" s="194"/>
      <c r="AA1501" s="194"/>
      <c r="AB1501" s="194"/>
      <c r="AC1501" s="194"/>
      <c r="AD1501" s="194"/>
      <c r="AE1501" s="194"/>
      <c r="AF1501" s="194"/>
      <c r="AG1501" s="194"/>
      <c r="AH1501" s="194"/>
      <c r="AI1501" s="194"/>
      <c r="AJ1501" s="194"/>
      <c r="AK1501" s="194"/>
      <c r="AL1501" s="194"/>
      <c r="AM1501" s="194"/>
      <c r="AN1501" s="194"/>
      <c r="AO1501" s="194"/>
      <c r="AP1501" s="194"/>
      <c r="AQ1501" s="194"/>
      <c r="AR1501" s="194"/>
      <c r="AS1501" s="46"/>
    </row>
    <row r="1502" spans="2:45" s="192" customFormat="1">
      <c r="B1502" s="193"/>
      <c r="C1502" s="193"/>
      <c r="D1502" s="194"/>
      <c r="E1502" s="194"/>
      <c r="H1502" s="194"/>
      <c r="I1502" s="194"/>
      <c r="J1502" s="194"/>
      <c r="K1502" s="194"/>
      <c r="L1502" s="194"/>
      <c r="M1502" s="194"/>
      <c r="N1502" s="194"/>
      <c r="O1502" s="194"/>
      <c r="P1502" s="194"/>
      <c r="Q1502" s="194"/>
      <c r="R1502" s="194"/>
      <c r="S1502" s="194"/>
      <c r="T1502" s="194"/>
      <c r="U1502" s="194"/>
      <c r="V1502" s="194"/>
      <c r="W1502" s="194"/>
      <c r="X1502" s="194"/>
      <c r="Y1502" s="194"/>
      <c r="Z1502" s="194"/>
      <c r="AA1502" s="194"/>
      <c r="AB1502" s="194"/>
      <c r="AC1502" s="194"/>
      <c r="AD1502" s="194"/>
      <c r="AE1502" s="194"/>
      <c r="AF1502" s="194"/>
      <c r="AG1502" s="194"/>
      <c r="AH1502" s="194"/>
      <c r="AI1502" s="194"/>
      <c r="AJ1502" s="194"/>
      <c r="AK1502" s="194"/>
      <c r="AL1502" s="194"/>
      <c r="AM1502" s="194"/>
      <c r="AN1502" s="194"/>
      <c r="AO1502" s="194"/>
      <c r="AP1502" s="194"/>
      <c r="AQ1502" s="194"/>
      <c r="AR1502" s="194"/>
      <c r="AS1502" s="46"/>
    </row>
    <row r="1503" spans="2:45" s="192" customFormat="1">
      <c r="B1503" s="193"/>
      <c r="C1503" s="193"/>
      <c r="D1503" s="194"/>
      <c r="E1503" s="194"/>
      <c r="H1503" s="194"/>
      <c r="I1503" s="194"/>
      <c r="J1503" s="194"/>
      <c r="K1503" s="194"/>
      <c r="L1503" s="194"/>
      <c r="M1503" s="194"/>
      <c r="N1503" s="194"/>
      <c r="O1503" s="194"/>
      <c r="P1503" s="194"/>
      <c r="Q1503" s="194"/>
      <c r="R1503" s="194"/>
      <c r="S1503" s="194"/>
      <c r="T1503" s="194"/>
      <c r="U1503" s="194"/>
      <c r="V1503" s="194"/>
      <c r="W1503" s="194"/>
      <c r="X1503" s="194"/>
      <c r="Y1503" s="194"/>
      <c r="Z1503" s="194"/>
      <c r="AA1503" s="194"/>
      <c r="AB1503" s="194"/>
      <c r="AC1503" s="194"/>
      <c r="AD1503" s="194"/>
      <c r="AE1503" s="194"/>
      <c r="AF1503" s="194"/>
      <c r="AG1503" s="194"/>
      <c r="AH1503" s="194"/>
      <c r="AI1503" s="194"/>
      <c r="AJ1503" s="194"/>
      <c r="AK1503" s="194"/>
      <c r="AL1503" s="194"/>
      <c r="AM1503" s="194"/>
      <c r="AN1503" s="194"/>
      <c r="AO1503" s="194"/>
      <c r="AP1503" s="194"/>
      <c r="AQ1503" s="194"/>
      <c r="AR1503" s="194"/>
      <c r="AS1503" s="46"/>
    </row>
    <row r="1504" spans="2:45" s="192" customFormat="1">
      <c r="B1504" s="193"/>
      <c r="C1504" s="193"/>
      <c r="D1504" s="194"/>
      <c r="E1504" s="194"/>
      <c r="H1504" s="194"/>
      <c r="I1504" s="194"/>
      <c r="J1504" s="194"/>
      <c r="K1504" s="194"/>
      <c r="L1504" s="194"/>
      <c r="M1504" s="194"/>
      <c r="N1504" s="194"/>
      <c r="O1504" s="194"/>
      <c r="P1504" s="194"/>
      <c r="Q1504" s="194"/>
      <c r="R1504" s="194"/>
      <c r="S1504" s="194"/>
      <c r="T1504" s="194"/>
      <c r="U1504" s="194"/>
      <c r="V1504" s="194"/>
      <c r="W1504" s="194"/>
      <c r="X1504" s="194"/>
      <c r="Y1504" s="194"/>
      <c r="Z1504" s="194"/>
      <c r="AA1504" s="194"/>
      <c r="AB1504" s="194"/>
      <c r="AC1504" s="194"/>
      <c r="AD1504" s="194"/>
      <c r="AE1504" s="194"/>
      <c r="AF1504" s="194"/>
      <c r="AG1504" s="194"/>
      <c r="AH1504" s="194"/>
      <c r="AI1504" s="194"/>
      <c r="AJ1504" s="194"/>
      <c r="AK1504" s="194"/>
      <c r="AL1504" s="194"/>
      <c r="AM1504" s="194"/>
      <c r="AN1504" s="194"/>
      <c r="AO1504" s="194"/>
      <c r="AP1504" s="194"/>
      <c r="AQ1504" s="194"/>
      <c r="AR1504" s="194"/>
      <c r="AS1504" s="46"/>
    </row>
    <row r="1505" spans="2:45" s="192" customFormat="1">
      <c r="B1505" s="193"/>
      <c r="C1505" s="193"/>
      <c r="D1505" s="194"/>
      <c r="E1505" s="194"/>
      <c r="H1505" s="194"/>
      <c r="I1505" s="194"/>
      <c r="J1505" s="194"/>
      <c r="K1505" s="194"/>
      <c r="L1505" s="194"/>
      <c r="M1505" s="194"/>
      <c r="N1505" s="194"/>
      <c r="O1505" s="194"/>
      <c r="P1505" s="194"/>
      <c r="Q1505" s="194"/>
      <c r="R1505" s="194"/>
      <c r="S1505" s="194"/>
      <c r="T1505" s="194"/>
      <c r="U1505" s="194"/>
      <c r="V1505" s="194"/>
      <c r="W1505" s="194"/>
      <c r="X1505" s="194"/>
      <c r="Y1505" s="194"/>
      <c r="Z1505" s="194"/>
      <c r="AA1505" s="194"/>
      <c r="AB1505" s="194"/>
      <c r="AC1505" s="194"/>
      <c r="AD1505" s="194"/>
      <c r="AE1505" s="194"/>
      <c r="AF1505" s="194"/>
      <c r="AG1505" s="194"/>
      <c r="AH1505" s="194"/>
      <c r="AI1505" s="194"/>
      <c r="AJ1505" s="194"/>
      <c r="AK1505" s="194"/>
      <c r="AL1505" s="194"/>
      <c r="AM1505" s="194"/>
      <c r="AN1505" s="194"/>
      <c r="AO1505" s="194"/>
      <c r="AP1505" s="194"/>
      <c r="AQ1505" s="194"/>
      <c r="AR1505" s="194"/>
      <c r="AS1505" s="46"/>
    </row>
    <row r="1506" spans="2:45" s="192" customFormat="1">
      <c r="B1506" s="193"/>
      <c r="C1506" s="193"/>
      <c r="D1506" s="194"/>
      <c r="E1506" s="194"/>
      <c r="H1506" s="194"/>
      <c r="I1506" s="194"/>
      <c r="J1506" s="194"/>
      <c r="K1506" s="194"/>
      <c r="L1506" s="194"/>
      <c r="M1506" s="194"/>
      <c r="N1506" s="194"/>
      <c r="O1506" s="194"/>
      <c r="P1506" s="194"/>
      <c r="Q1506" s="194"/>
      <c r="R1506" s="194"/>
      <c r="S1506" s="194"/>
      <c r="T1506" s="194"/>
      <c r="U1506" s="194"/>
      <c r="V1506" s="194"/>
      <c r="W1506" s="194"/>
      <c r="X1506" s="194"/>
      <c r="Y1506" s="194"/>
      <c r="Z1506" s="194"/>
      <c r="AA1506" s="194"/>
      <c r="AB1506" s="194"/>
      <c r="AC1506" s="194"/>
      <c r="AD1506" s="194"/>
      <c r="AE1506" s="194"/>
      <c r="AF1506" s="194"/>
      <c r="AG1506" s="194"/>
      <c r="AH1506" s="194"/>
      <c r="AI1506" s="194"/>
      <c r="AJ1506" s="194"/>
      <c r="AK1506" s="194"/>
      <c r="AL1506" s="194"/>
      <c r="AM1506" s="194"/>
      <c r="AN1506" s="194"/>
      <c r="AO1506" s="194"/>
      <c r="AP1506" s="194"/>
      <c r="AQ1506" s="194"/>
      <c r="AR1506" s="194"/>
      <c r="AS1506" s="46"/>
    </row>
    <row r="1507" spans="2:45" s="192" customFormat="1">
      <c r="B1507" s="193"/>
      <c r="C1507" s="193"/>
      <c r="D1507" s="194"/>
      <c r="E1507" s="194"/>
      <c r="H1507" s="194"/>
      <c r="I1507" s="194"/>
      <c r="J1507" s="194"/>
      <c r="K1507" s="194"/>
      <c r="L1507" s="194"/>
      <c r="M1507" s="194"/>
      <c r="N1507" s="194"/>
      <c r="O1507" s="194"/>
      <c r="P1507" s="194"/>
      <c r="Q1507" s="194"/>
      <c r="R1507" s="194"/>
      <c r="S1507" s="194"/>
      <c r="T1507" s="194"/>
      <c r="U1507" s="194"/>
      <c r="V1507" s="194"/>
      <c r="W1507" s="194"/>
      <c r="X1507" s="194"/>
      <c r="Y1507" s="194"/>
      <c r="Z1507" s="194"/>
      <c r="AA1507" s="194"/>
      <c r="AB1507" s="194"/>
      <c r="AC1507" s="194"/>
      <c r="AD1507" s="194"/>
      <c r="AE1507" s="194"/>
      <c r="AF1507" s="194"/>
      <c r="AG1507" s="194"/>
      <c r="AH1507" s="194"/>
      <c r="AI1507" s="194"/>
      <c r="AJ1507" s="194"/>
      <c r="AK1507" s="194"/>
      <c r="AL1507" s="194"/>
      <c r="AM1507" s="194"/>
      <c r="AN1507" s="194"/>
      <c r="AO1507" s="194"/>
      <c r="AP1507" s="194"/>
      <c r="AQ1507" s="194"/>
      <c r="AR1507" s="194"/>
      <c r="AS1507" s="46"/>
    </row>
    <row r="1508" spans="2:45" s="192" customFormat="1">
      <c r="B1508" s="193"/>
      <c r="C1508" s="193"/>
      <c r="D1508" s="194"/>
      <c r="E1508" s="194"/>
      <c r="H1508" s="194"/>
      <c r="I1508" s="194"/>
      <c r="J1508" s="194"/>
      <c r="K1508" s="194"/>
      <c r="L1508" s="194"/>
      <c r="M1508" s="194"/>
      <c r="N1508" s="194"/>
      <c r="O1508" s="194"/>
      <c r="P1508" s="194"/>
      <c r="Q1508" s="194"/>
      <c r="R1508" s="194"/>
      <c r="S1508" s="194"/>
      <c r="T1508" s="194"/>
      <c r="U1508" s="194"/>
      <c r="V1508" s="194"/>
      <c r="W1508" s="194"/>
      <c r="X1508" s="194"/>
      <c r="Y1508" s="194"/>
      <c r="Z1508" s="194"/>
      <c r="AA1508" s="194"/>
      <c r="AB1508" s="194"/>
      <c r="AC1508" s="194"/>
      <c r="AD1508" s="194"/>
      <c r="AE1508" s="194"/>
      <c r="AF1508" s="194"/>
      <c r="AG1508" s="194"/>
      <c r="AH1508" s="194"/>
      <c r="AI1508" s="194"/>
      <c r="AJ1508" s="194"/>
      <c r="AK1508" s="194"/>
      <c r="AL1508" s="194"/>
      <c r="AM1508" s="194"/>
      <c r="AN1508" s="194"/>
      <c r="AO1508" s="194"/>
      <c r="AP1508" s="194"/>
      <c r="AQ1508" s="194"/>
      <c r="AR1508" s="194"/>
      <c r="AS1508" s="46"/>
    </row>
    <row r="1509" spans="2:45" s="192" customFormat="1">
      <c r="B1509" s="193"/>
      <c r="C1509" s="193"/>
      <c r="D1509" s="194"/>
      <c r="E1509" s="194"/>
      <c r="H1509" s="194"/>
      <c r="I1509" s="194"/>
      <c r="J1509" s="194"/>
      <c r="K1509" s="194"/>
      <c r="L1509" s="194"/>
      <c r="M1509" s="194"/>
      <c r="N1509" s="194"/>
      <c r="O1509" s="194"/>
      <c r="P1509" s="194"/>
      <c r="Q1509" s="194"/>
      <c r="R1509" s="194"/>
      <c r="S1509" s="194"/>
      <c r="T1509" s="194"/>
      <c r="U1509" s="194"/>
      <c r="V1509" s="194"/>
      <c r="W1509" s="194"/>
      <c r="X1509" s="194"/>
      <c r="Y1509" s="194"/>
      <c r="Z1509" s="194"/>
      <c r="AA1509" s="194"/>
      <c r="AB1509" s="194"/>
      <c r="AC1509" s="194"/>
      <c r="AD1509" s="194"/>
      <c r="AE1509" s="194"/>
      <c r="AF1509" s="194"/>
      <c r="AG1509" s="194"/>
      <c r="AH1509" s="194"/>
      <c r="AI1509" s="194"/>
      <c r="AJ1509" s="194"/>
      <c r="AK1509" s="194"/>
      <c r="AL1509" s="194"/>
      <c r="AM1509" s="194"/>
      <c r="AN1509" s="194"/>
      <c r="AO1509" s="194"/>
      <c r="AP1509" s="194"/>
      <c r="AQ1509" s="194"/>
      <c r="AR1509" s="194"/>
      <c r="AS1509" s="46"/>
    </row>
    <row r="1510" spans="2:45" s="192" customFormat="1">
      <c r="B1510" s="193"/>
      <c r="C1510" s="193"/>
      <c r="D1510" s="194"/>
      <c r="E1510" s="194"/>
      <c r="H1510" s="194"/>
      <c r="I1510" s="194"/>
      <c r="J1510" s="194"/>
      <c r="K1510" s="194"/>
      <c r="L1510" s="194"/>
      <c r="M1510" s="194"/>
      <c r="N1510" s="194"/>
      <c r="O1510" s="194"/>
      <c r="P1510" s="194"/>
      <c r="Q1510" s="194"/>
      <c r="R1510" s="194"/>
      <c r="S1510" s="194"/>
      <c r="T1510" s="194"/>
      <c r="U1510" s="194"/>
      <c r="V1510" s="194"/>
      <c r="W1510" s="194"/>
      <c r="X1510" s="194"/>
      <c r="Y1510" s="194"/>
      <c r="Z1510" s="194"/>
      <c r="AA1510" s="194"/>
      <c r="AB1510" s="194"/>
      <c r="AC1510" s="194"/>
      <c r="AD1510" s="194"/>
      <c r="AE1510" s="194"/>
      <c r="AF1510" s="194"/>
      <c r="AG1510" s="194"/>
      <c r="AH1510" s="194"/>
      <c r="AI1510" s="194"/>
      <c r="AJ1510" s="194"/>
      <c r="AK1510" s="194"/>
      <c r="AL1510" s="194"/>
      <c r="AM1510" s="194"/>
      <c r="AN1510" s="194"/>
      <c r="AO1510" s="194"/>
      <c r="AP1510" s="194"/>
      <c r="AQ1510" s="194"/>
      <c r="AR1510" s="194"/>
      <c r="AS1510" s="46"/>
    </row>
    <row r="1511" spans="2:45" s="192" customFormat="1">
      <c r="B1511" s="193"/>
      <c r="C1511" s="193"/>
      <c r="D1511" s="194"/>
      <c r="E1511" s="194"/>
      <c r="H1511" s="194"/>
      <c r="I1511" s="194"/>
      <c r="J1511" s="194"/>
      <c r="K1511" s="194"/>
      <c r="L1511" s="194"/>
      <c r="M1511" s="194"/>
      <c r="N1511" s="194"/>
      <c r="O1511" s="194"/>
      <c r="P1511" s="194"/>
      <c r="Q1511" s="194"/>
      <c r="R1511" s="194"/>
      <c r="S1511" s="194"/>
      <c r="T1511" s="194"/>
      <c r="U1511" s="194"/>
      <c r="V1511" s="194"/>
      <c r="W1511" s="194"/>
      <c r="X1511" s="194"/>
      <c r="Y1511" s="194"/>
      <c r="Z1511" s="194"/>
      <c r="AA1511" s="194"/>
      <c r="AB1511" s="194"/>
      <c r="AC1511" s="194"/>
      <c r="AD1511" s="194"/>
      <c r="AE1511" s="194"/>
      <c r="AF1511" s="194"/>
      <c r="AG1511" s="194"/>
      <c r="AH1511" s="194"/>
      <c r="AI1511" s="194"/>
      <c r="AJ1511" s="194"/>
      <c r="AK1511" s="194"/>
      <c r="AL1511" s="194"/>
      <c r="AM1511" s="194"/>
      <c r="AN1511" s="194"/>
      <c r="AO1511" s="194"/>
      <c r="AP1511" s="194"/>
      <c r="AQ1511" s="194"/>
      <c r="AR1511" s="194"/>
      <c r="AS1511" s="46"/>
    </row>
    <row r="1512" spans="2:45" s="192" customFormat="1">
      <c r="B1512" s="193"/>
      <c r="C1512" s="193"/>
      <c r="D1512" s="194"/>
      <c r="E1512" s="194"/>
      <c r="H1512" s="194"/>
      <c r="I1512" s="194"/>
      <c r="J1512" s="194"/>
      <c r="K1512" s="194"/>
      <c r="L1512" s="194"/>
      <c r="M1512" s="194"/>
      <c r="N1512" s="194"/>
      <c r="O1512" s="194"/>
      <c r="P1512" s="194"/>
      <c r="Q1512" s="194"/>
      <c r="R1512" s="194"/>
      <c r="S1512" s="194"/>
      <c r="T1512" s="194"/>
      <c r="U1512" s="194"/>
      <c r="V1512" s="194"/>
      <c r="W1512" s="194"/>
      <c r="X1512" s="194"/>
      <c r="Y1512" s="194"/>
      <c r="Z1512" s="194"/>
      <c r="AA1512" s="194"/>
      <c r="AB1512" s="194"/>
      <c r="AC1512" s="194"/>
      <c r="AD1512" s="194"/>
      <c r="AE1512" s="194"/>
      <c r="AF1512" s="194"/>
      <c r="AG1512" s="194"/>
      <c r="AH1512" s="194"/>
      <c r="AI1512" s="194"/>
      <c r="AJ1512" s="194"/>
      <c r="AK1512" s="194"/>
      <c r="AL1512" s="194"/>
      <c r="AM1512" s="194"/>
      <c r="AN1512" s="194"/>
      <c r="AO1512" s="194"/>
      <c r="AP1512" s="194"/>
      <c r="AQ1512" s="194"/>
      <c r="AR1512" s="194"/>
      <c r="AS1512" s="46"/>
    </row>
    <row r="1513" spans="2:45" s="192" customFormat="1">
      <c r="B1513" s="193"/>
      <c r="C1513" s="193"/>
      <c r="D1513" s="194"/>
      <c r="E1513" s="194"/>
      <c r="H1513" s="194"/>
      <c r="I1513" s="194"/>
      <c r="J1513" s="194"/>
      <c r="K1513" s="194"/>
      <c r="L1513" s="194"/>
      <c r="M1513" s="194"/>
      <c r="N1513" s="194"/>
      <c r="O1513" s="194"/>
      <c r="P1513" s="194"/>
      <c r="Q1513" s="194"/>
      <c r="R1513" s="194"/>
      <c r="S1513" s="194"/>
      <c r="T1513" s="194"/>
      <c r="U1513" s="194"/>
      <c r="V1513" s="194"/>
      <c r="W1513" s="194"/>
      <c r="X1513" s="194"/>
      <c r="Y1513" s="194"/>
      <c r="Z1513" s="194"/>
      <c r="AA1513" s="194"/>
      <c r="AB1513" s="194"/>
      <c r="AC1513" s="194"/>
      <c r="AD1513" s="194"/>
      <c r="AE1513" s="194"/>
      <c r="AF1513" s="194"/>
      <c r="AG1513" s="194"/>
      <c r="AH1513" s="194"/>
      <c r="AI1513" s="194"/>
      <c r="AJ1513" s="194"/>
      <c r="AK1513" s="194"/>
      <c r="AL1513" s="194"/>
      <c r="AM1513" s="194"/>
      <c r="AN1513" s="194"/>
      <c r="AO1513" s="194"/>
      <c r="AP1513" s="194"/>
      <c r="AQ1513" s="194"/>
      <c r="AR1513" s="194"/>
      <c r="AS1513" s="46"/>
    </row>
    <row r="1514" spans="2:45" s="192" customFormat="1">
      <c r="B1514" s="193"/>
      <c r="C1514" s="193"/>
      <c r="D1514" s="194"/>
      <c r="E1514" s="194"/>
      <c r="H1514" s="194"/>
      <c r="I1514" s="194"/>
      <c r="J1514" s="194"/>
      <c r="K1514" s="194"/>
      <c r="L1514" s="194"/>
      <c r="M1514" s="194"/>
      <c r="N1514" s="194"/>
      <c r="O1514" s="194"/>
      <c r="P1514" s="194"/>
      <c r="Q1514" s="194"/>
      <c r="R1514" s="194"/>
      <c r="S1514" s="194"/>
      <c r="T1514" s="194"/>
      <c r="U1514" s="194"/>
      <c r="V1514" s="194"/>
      <c r="W1514" s="194"/>
      <c r="X1514" s="194"/>
      <c r="Y1514" s="194"/>
      <c r="Z1514" s="194"/>
      <c r="AA1514" s="194"/>
      <c r="AB1514" s="194"/>
      <c r="AC1514" s="194"/>
      <c r="AD1514" s="194"/>
      <c r="AE1514" s="194"/>
      <c r="AF1514" s="194"/>
      <c r="AG1514" s="194"/>
      <c r="AH1514" s="194"/>
      <c r="AI1514" s="194"/>
      <c r="AJ1514" s="194"/>
      <c r="AK1514" s="194"/>
      <c r="AL1514" s="194"/>
      <c r="AM1514" s="194"/>
      <c r="AN1514" s="194"/>
      <c r="AO1514" s="194"/>
      <c r="AP1514" s="194"/>
      <c r="AQ1514" s="194"/>
      <c r="AR1514" s="194"/>
      <c r="AS1514" s="46"/>
    </row>
    <row r="1515" spans="2:45" s="192" customFormat="1">
      <c r="B1515" s="193"/>
      <c r="C1515" s="193"/>
      <c r="D1515" s="194"/>
      <c r="E1515" s="194"/>
      <c r="H1515" s="194"/>
      <c r="I1515" s="194"/>
      <c r="J1515" s="194"/>
      <c r="K1515" s="194"/>
      <c r="L1515" s="194"/>
      <c r="M1515" s="194"/>
      <c r="N1515" s="194"/>
      <c r="O1515" s="194"/>
      <c r="P1515" s="194"/>
      <c r="Q1515" s="194"/>
      <c r="R1515" s="194"/>
      <c r="S1515" s="194"/>
      <c r="T1515" s="194"/>
      <c r="U1515" s="194"/>
      <c r="V1515" s="194"/>
      <c r="W1515" s="194"/>
      <c r="X1515" s="194"/>
      <c r="Y1515" s="194"/>
      <c r="Z1515" s="194"/>
      <c r="AA1515" s="194"/>
      <c r="AB1515" s="194"/>
      <c r="AC1515" s="194"/>
      <c r="AD1515" s="194"/>
      <c r="AE1515" s="194"/>
      <c r="AF1515" s="194"/>
      <c r="AG1515" s="194"/>
      <c r="AH1515" s="194"/>
      <c r="AI1515" s="194"/>
      <c r="AJ1515" s="194"/>
      <c r="AK1515" s="194"/>
      <c r="AL1515" s="194"/>
      <c r="AM1515" s="194"/>
      <c r="AN1515" s="194"/>
      <c r="AO1515" s="194"/>
      <c r="AP1515" s="194"/>
      <c r="AQ1515" s="194"/>
      <c r="AR1515" s="194"/>
      <c r="AS1515" s="46"/>
    </row>
    <row r="1516" spans="2:45" s="192" customFormat="1">
      <c r="B1516" s="193"/>
      <c r="C1516" s="193"/>
      <c r="D1516" s="194"/>
      <c r="E1516" s="194"/>
      <c r="H1516" s="194"/>
      <c r="I1516" s="194"/>
      <c r="J1516" s="194"/>
      <c r="K1516" s="194"/>
      <c r="L1516" s="194"/>
      <c r="M1516" s="194"/>
      <c r="N1516" s="194"/>
      <c r="O1516" s="194"/>
      <c r="P1516" s="194"/>
      <c r="Q1516" s="194"/>
      <c r="R1516" s="194"/>
      <c r="S1516" s="194"/>
      <c r="T1516" s="194"/>
      <c r="U1516" s="194"/>
      <c r="V1516" s="194"/>
      <c r="W1516" s="194"/>
      <c r="X1516" s="194"/>
      <c r="Y1516" s="194"/>
      <c r="Z1516" s="194"/>
      <c r="AA1516" s="194"/>
      <c r="AB1516" s="194"/>
      <c r="AC1516" s="194"/>
      <c r="AD1516" s="194"/>
      <c r="AE1516" s="194"/>
      <c r="AF1516" s="194"/>
      <c r="AG1516" s="194"/>
      <c r="AH1516" s="194"/>
      <c r="AI1516" s="194"/>
      <c r="AJ1516" s="194"/>
      <c r="AK1516" s="194"/>
      <c r="AL1516" s="194"/>
      <c r="AM1516" s="194"/>
      <c r="AN1516" s="194"/>
      <c r="AO1516" s="194"/>
      <c r="AP1516" s="194"/>
      <c r="AQ1516" s="194"/>
      <c r="AR1516" s="194"/>
      <c r="AS1516" s="46"/>
    </row>
    <row r="1517" spans="2:45" s="192" customFormat="1">
      <c r="B1517" s="193"/>
      <c r="C1517" s="193"/>
      <c r="D1517" s="194"/>
      <c r="E1517" s="194"/>
      <c r="H1517" s="194"/>
      <c r="I1517" s="194"/>
      <c r="J1517" s="194"/>
      <c r="K1517" s="194"/>
      <c r="L1517" s="194"/>
      <c r="M1517" s="194"/>
      <c r="N1517" s="194"/>
      <c r="O1517" s="194"/>
      <c r="P1517" s="194"/>
      <c r="Q1517" s="194"/>
      <c r="R1517" s="194"/>
      <c r="S1517" s="194"/>
      <c r="T1517" s="194"/>
      <c r="U1517" s="194"/>
      <c r="V1517" s="194"/>
      <c r="W1517" s="194"/>
      <c r="X1517" s="194"/>
      <c r="Y1517" s="194"/>
      <c r="Z1517" s="194"/>
      <c r="AA1517" s="194"/>
      <c r="AB1517" s="194"/>
      <c r="AC1517" s="194"/>
      <c r="AD1517" s="194"/>
      <c r="AE1517" s="194"/>
      <c r="AF1517" s="194"/>
      <c r="AG1517" s="194"/>
      <c r="AH1517" s="194"/>
      <c r="AI1517" s="194"/>
      <c r="AJ1517" s="194"/>
      <c r="AK1517" s="194"/>
      <c r="AL1517" s="194"/>
      <c r="AM1517" s="194"/>
      <c r="AN1517" s="194"/>
      <c r="AO1517" s="194"/>
      <c r="AP1517" s="194"/>
      <c r="AQ1517" s="194"/>
      <c r="AR1517" s="194"/>
      <c r="AS1517" s="46"/>
    </row>
    <row r="1518" spans="2:45" s="192" customFormat="1">
      <c r="B1518" s="193"/>
      <c r="C1518" s="193"/>
      <c r="D1518" s="194"/>
      <c r="E1518" s="194"/>
      <c r="H1518" s="194"/>
      <c r="I1518" s="194"/>
      <c r="J1518" s="194"/>
      <c r="K1518" s="194"/>
      <c r="L1518" s="194"/>
      <c r="M1518" s="194"/>
      <c r="N1518" s="194"/>
      <c r="O1518" s="194"/>
      <c r="P1518" s="194"/>
      <c r="Q1518" s="194"/>
      <c r="R1518" s="194"/>
      <c r="S1518" s="194"/>
      <c r="T1518" s="194"/>
      <c r="U1518" s="194"/>
      <c r="V1518" s="194"/>
      <c r="W1518" s="194"/>
      <c r="X1518" s="194"/>
      <c r="Y1518" s="194"/>
      <c r="Z1518" s="194"/>
      <c r="AA1518" s="194"/>
      <c r="AB1518" s="194"/>
      <c r="AC1518" s="194"/>
      <c r="AD1518" s="194"/>
      <c r="AE1518" s="194"/>
      <c r="AF1518" s="194"/>
      <c r="AG1518" s="194"/>
      <c r="AH1518" s="194"/>
      <c r="AI1518" s="194"/>
      <c r="AJ1518" s="194"/>
      <c r="AK1518" s="194"/>
      <c r="AL1518" s="194"/>
      <c r="AM1518" s="194"/>
      <c r="AN1518" s="194"/>
      <c r="AO1518" s="194"/>
      <c r="AP1518" s="194"/>
      <c r="AQ1518" s="194"/>
      <c r="AR1518" s="194"/>
      <c r="AS1518" s="46"/>
    </row>
    <row r="1519" spans="2:45" s="192" customFormat="1">
      <c r="B1519" s="193"/>
      <c r="C1519" s="193"/>
      <c r="D1519" s="194"/>
      <c r="E1519" s="194"/>
      <c r="H1519" s="194"/>
      <c r="I1519" s="194"/>
      <c r="J1519" s="194"/>
      <c r="K1519" s="194"/>
      <c r="L1519" s="194"/>
      <c r="M1519" s="194"/>
      <c r="N1519" s="194"/>
      <c r="O1519" s="194"/>
      <c r="P1519" s="194"/>
      <c r="Q1519" s="194"/>
      <c r="R1519" s="194"/>
      <c r="S1519" s="194"/>
      <c r="T1519" s="194"/>
      <c r="U1519" s="194"/>
      <c r="V1519" s="194"/>
      <c r="W1519" s="194"/>
      <c r="X1519" s="194"/>
      <c r="Y1519" s="194"/>
      <c r="Z1519" s="194"/>
      <c r="AA1519" s="194"/>
      <c r="AB1519" s="194"/>
      <c r="AC1519" s="194"/>
      <c r="AD1519" s="194"/>
      <c r="AE1519" s="194"/>
      <c r="AF1519" s="194"/>
      <c r="AG1519" s="194"/>
      <c r="AH1519" s="194"/>
      <c r="AI1519" s="194"/>
      <c r="AJ1519" s="194"/>
      <c r="AK1519" s="194"/>
      <c r="AL1519" s="194"/>
      <c r="AM1519" s="194"/>
      <c r="AN1519" s="194"/>
      <c r="AO1519" s="194"/>
      <c r="AP1519" s="194"/>
      <c r="AQ1519" s="194"/>
      <c r="AR1519" s="194"/>
      <c r="AS1519" s="46"/>
    </row>
    <row r="1520" spans="2:45" s="192" customFormat="1">
      <c r="B1520" s="193"/>
      <c r="C1520" s="193"/>
      <c r="D1520" s="194"/>
      <c r="E1520" s="194"/>
      <c r="H1520" s="194"/>
      <c r="I1520" s="194"/>
      <c r="J1520" s="194"/>
      <c r="K1520" s="194"/>
      <c r="L1520" s="194"/>
      <c r="M1520" s="194"/>
      <c r="N1520" s="194"/>
      <c r="O1520" s="194"/>
      <c r="P1520" s="194"/>
      <c r="Q1520" s="194"/>
      <c r="R1520" s="194"/>
      <c r="S1520" s="194"/>
      <c r="T1520" s="194"/>
      <c r="U1520" s="194"/>
      <c r="V1520" s="194"/>
      <c r="W1520" s="194"/>
      <c r="X1520" s="194"/>
      <c r="Y1520" s="194"/>
      <c r="Z1520" s="194"/>
      <c r="AA1520" s="194"/>
      <c r="AB1520" s="194"/>
      <c r="AC1520" s="194"/>
      <c r="AD1520" s="194"/>
      <c r="AE1520" s="194"/>
      <c r="AF1520" s="194"/>
      <c r="AG1520" s="194"/>
      <c r="AH1520" s="194"/>
      <c r="AI1520" s="194"/>
      <c r="AJ1520" s="194"/>
      <c r="AK1520" s="194"/>
      <c r="AL1520" s="194"/>
      <c r="AM1520" s="194"/>
      <c r="AN1520" s="194"/>
      <c r="AO1520" s="194"/>
      <c r="AP1520" s="194"/>
      <c r="AQ1520" s="194"/>
      <c r="AR1520" s="194"/>
      <c r="AS1520" s="46"/>
    </row>
    <row r="1521" spans="2:45" s="192" customFormat="1">
      <c r="B1521" s="193"/>
      <c r="C1521" s="193"/>
      <c r="D1521" s="194"/>
      <c r="E1521" s="194"/>
      <c r="H1521" s="194"/>
      <c r="I1521" s="194"/>
      <c r="J1521" s="194"/>
      <c r="K1521" s="194"/>
      <c r="L1521" s="194"/>
      <c r="M1521" s="194"/>
      <c r="N1521" s="194"/>
      <c r="O1521" s="194"/>
      <c r="P1521" s="194"/>
      <c r="Q1521" s="194"/>
      <c r="R1521" s="194"/>
      <c r="S1521" s="194"/>
      <c r="T1521" s="194"/>
      <c r="U1521" s="194"/>
      <c r="V1521" s="194"/>
      <c r="W1521" s="194"/>
      <c r="X1521" s="194"/>
      <c r="Y1521" s="194"/>
      <c r="Z1521" s="194"/>
      <c r="AA1521" s="194"/>
      <c r="AB1521" s="194"/>
      <c r="AC1521" s="194"/>
      <c r="AD1521" s="194"/>
      <c r="AE1521" s="194"/>
      <c r="AF1521" s="194"/>
      <c r="AG1521" s="194"/>
      <c r="AH1521" s="194"/>
      <c r="AI1521" s="194"/>
      <c r="AJ1521" s="194"/>
      <c r="AK1521" s="194"/>
      <c r="AL1521" s="194"/>
      <c r="AM1521" s="194"/>
      <c r="AN1521" s="194"/>
      <c r="AO1521" s="194"/>
      <c r="AP1521" s="194"/>
      <c r="AQ1521" s="194"/>
      <c r="AR1521" s="194"/>
      <c r="AS1521" s="46"/>
    </row>
    <row r="1522" spans="2:45" s="192" customFormat="1">
      <c r="B1522" s="193"/>
      <c r="C1522" s="193"/>
      <c r="D1522" s="194"/>
      <c r="E1522" s="194"/>
      <c r="H1522" s="194"/>
      <c r="I1522" s="194"/>
      <c r="J1522" s="194"/>
      <c r="K1522" s="194"/>
      <c r="L1522" s="194"/>
      <c r="M1522" s="194"/>
      <c r="N1522" s="194"/>
      <c r="O1522" s="194"/>
      <c r="P1522" s="194"/>
      <c r="Q1522" s="194"/>
      <c r="R1522" s="194"/>
      <c r="S1522" s="194"/>
      <c r="T1522" s="194"/>
      <c r="U1522" s="194"/>
      <c r="V1522" s="194"/>
      <c r="W1522" s="194"/>
      <c r="X1522" s="194"/>
      <c r="Y1522" s="194"/>
      <c r="Z1522" s="194"/>
      <c r="AA1522" s="194"/>
      <c r="AB1522" s="194"/>
      <c r="AC1522" s="194"/>
      <c r="AD1522" s="194"/>
      <c r="AE1522" s="194"/>
      <c r="AF1522" s="194"/>
      <c r="AG1522" s="194"/>
      <c r="AH1522" s="194"/>
      <c r="AI1522" s="194"/>
      <c r="AJ1522" s="194"/>
      <c r="AK1522" s="194"/>
      <c r="AL1522" s="194"/>
      <c r="AM1522" s="194"/>
      <c r="AN1522" s="194"/>
      <c r="AO1522" s="194"/>
      <c r="AP1522" s="194"/>
      <c r="AQ1522" s="194"/>
      <c r="AR1522" s="194"/>
      <c r="AS1522" s="46"/>
    </row>
    <row r="1523" spans="2:45" s="192" customFormat="1">
      <c r="B1523" s="193"/>
      <c r="C1523" s="193"/>
      <c r="D1523" s="194"/>
      <c r="E1523" s="194"/>
      <c r="H1523" s="194"/>
      <c r="I1523" s="194"/>
      <c r="J1523" s="194"/>
      <c r="K1523" s="194"/>
      <c r="L1523" s="194"/>
      <c r="M1523" s="194"/>
      <c r="N1523" s="194"/>
      <c r="O1523" s="194"/>
      <c r="P1523" s="194"/>
      <c r="Q1523" s="194"/>
      <c r="R1523" s="194"/>
      <c r="S1523" s="194"/>
      <c r="T1523" s="194"/>
      <c r="U1523" s="194"/>
      <c r="V1523" s="194"/>
      <c r="W1523" s="194"/>
      <c r="X1523" s="194"/>
      <c r="Y1523" s="194"/>
      <c r="Z1523" s="194"/>
      <c r="AA1523" s="194"/>
      <c r="AB1523" s="194"/>
      <c r="AC1523" s="194"/>
      <c r="AD1523" s="194"/>
      <c r="AE1523" s="194"/>
      <c r="AF1523" s="194"/>
      <c r="AG1523" s="194"/>
      <c r="AH1523" s="194"/>
      <c r="AI1523" s="194"/>
      <c r="AJ1523" s="194"/>
      <c r="AK1523" s="194"/>
      <c r="AL1523" s="194"/>
      <c r="AM1523" s="194"/>
      <c r="AN1523" s="194"/>
      <c r="AO1523" s="194"/>
      <c r="AP1523" s="194"/>
      <c r="AQ1523" s="194"/>
      <c r="AR1523" s="194"/>
      <c r="AS1523" s="46"/>
    </row>
    <row r="1524" spans="2:45" s="192" customFormat="1">
      <c r="B1524" s="193"/>
      <c r="C1524" s="193"/>
      <c r="D1524" s="194"/>
      <c r="E1524" s="194"/>
      <c r="H1524" s="194"/>
      <c r="I1524" s="194"/>
      <c r="J1524" s="194"/>
      <c r="K1524" s="194"/>
      <c r="L1524" s="194"/>
      <c r="M1524" s="194"/>
      <c r="N1524" s="194"/>
      <c r="O1524" s="194"/>
      <c r="P1524" s="194"/>
      <c r="Q1524" s="194"/>
      <c r="R1524" s="194"/>
      <c r="S1524" s="194"/>
      <c r="T1524" s="194"/>
      <c r="U1524" s="194"/>
      <c r="V1524" s="194"/>
      <c r="W1524" s="194"/>
      <c r="X1524" s="194"/>
      <c r="Y1524" s="194"/>
      <c r="Z1524" s="194"/>
      <c r="AA1524" s="194"/>
      <c r="AB1524" s="194"/>
      <c r="AC1524" s="194"/>
      <c r="AD1524" s="194"/>
      <c r="AE1524" s="194"/>
      <c r="AF1524" s="194"/>
      <c r="AG1524" s="194"/>
      <c r="AH1524" s="194"/>
      <c r="AI1524" s="194"/>
      <c r="AJ1524" s="194"/>
      <c r="AK1524" s="194"/>
      <c r="AL1524" s="194"/>
      <c r="AM1524" s="194"/>
      <c r="AN1524" s="194"/>
      <c r="AO1524" s="194"/>
      <c r="AP1524" s="194"/>
      <c r="AQ1524" s="194"/>
      <c r="AR1524" s="194"/>
      <c r="AS1524" s="46"/>
    </row>
    <row r="1525" spans="2:45" s="192" customFormat="1">
      <c r="B1525" s="193"/>
      <c r="C1525" s="193"/>
      <c r="D1525" s="194"/>
      <c r="E1525" s="194"/>
      <c r="H1525" s="194"/>
      <c r="I1525" s="194"/>
      <c r="J1525" s="194"/>
      <c r="K1525" s="194"/>
      <c r="L1525" s="194"/>
      <c r="M1525" s="194"/>
      <c r="N1525" s="194"/>
      <c r="O1525" s="194"/>
      <c r="P1525" s="194"/>
      <c r="Q1525" s="194"/>
      <c r="R1525" s="194"/>
      <c r="S1525" s="194"/>
      <c r="T1525" s="194"/>
      <c r="U1525" s="194"/>
      <c r="V1525" s="194"/>
      <c r="W1525" s="194"/>
      <c r="X1525" s="194"/>
      <c r="Y1525" s="194"/>
      <c r="Z1525" s="194"/>
      <c r="AA1525" s="194"/>
      <c r="AB1525" s="194"/>
      <c r="AC1525" s="194"/>
      <c r="AD1525" s="194"/>
      <c r="AE1525" s="194"/>
      <c r="AF1525" s="194"/>
      <c r="AG1525" s="194"/>
      <c r="AH1525" s="194"/>
      <c r="AI1525" s="194"/>
      <c r="AJ1525" s="194"/>
      <c r="AK1525" s="194"/>
      <c r="AL1525" s="194"/>
      <c r="AM1525" s="194"/>
      <c r="AN1525" s="194"/>
      <c r="AO1525" s="194"/>
      <c r="AP1525" s="194"/>
      <c r="AQ1525" s="194"/>
      <c r="AR1525" s="194"/>
      <c r="AS1525" s="46"/>
    </row>
    <row r="1526" spans="2:45" s="192" customFormat="1">
      <c r="B1526" s="193"/>
      <c r="C1526" s="193"/>
      <c r="D1526" s="194"/>
      <c r="E1526" s="194"/>
      <c r="H1526" s="194"/>
      <c r="I1526" s="194"/>
      <c r="J1526" s="194"/>
      <c r="K1526" s="194"/>
      <c r="L1526" s="194"/>
      <c r="M1526" s="194"/>
      <c r="N1526" s="194"/>
      <c r="O1526" s="194"/>
      <c r="P1526" s="194"/>
      <c r="Q1526" s="194"/>
      <c r="R1526" s="194"/>
      <c r="S1526" s="194"/>
      <c r="T1526" s="194"/>
      <c r="U1526" s="194"/>
      <c r="V1526" s="194"/>
      <c r="W1526" s="194"/>
      <c r="X1526" s="194"/>
      <c r="Y1526" s="194"/>
      <c r="Z1526" s="194"/>
      <c r="AA1526" s="194"/>
      <c r="AB1526" s="194"/>
      <c r="AC1526" s="194"/>
      <c r="AD1526" s="194"/>
      <c r="AE1526" s="194"/>
      <c r="AF1526" s="194"/>
      <c r="AG1526" s="194"/>
      <c r="AH1526" s="194"/>
      <c r="AI1526" s="194"/>
      <c r="AJ1526" s="194"/>
      <c r="AK1526" s="194"/>
      <c r="AL1526" s="194"/>
      <c r="AM1526" s="194"/>
      <c r="AN1526" s="194"/>
      <c r="AO1526" s="194"/>
      <c r="AP1526" s="194"/>
      <c r="AQ1526" s="194"/>
      <c r="AR1526" s="194"/>
      <c r="AS1526" s="46"/>
    </row>
    <row r="1527" spans="2:45" s="192" customFormat="1">
      <c r="B1527" s="193"/>
      <c r="C1527" s="193"/>
      <c r="D1527" s="194"/>
      <c r="E1527" s="194"/>
      <c r="H1527" s="194"/>
      <c r="I1527" s="194"/>
      <c r="J1527" s="194"/>
      <c r="K1527" s="194"/>
      <c r="L1527" s="194"/>
      <c r="M1527" s="194"/>
      <c r="N1527" s="194"/>
      <c r="O1527" s="194"/>
      <c r="P1527" s="194"/>
      <c r="Q1527" s="194"/>
      <c r="R1527" s="194"/>
      <c r="S1527" s="194"/>
      <c r="T1527" s="194"/>
      <c r="U1527" s="194"/>
      <c r="V1527" s="194"/>
      <c r="W1527" s="194"/>
      <c r="X1527" s="194"/>
      <c r="Y1527" s="194"/>
      <c r="Z1527" s="194"/>
      <c r="AA1527" s="194"/>
      <c r="AB1527" s="194"/>
      <c r="AC1527" s="194"/>
      <c r="AD1527" s="194"/>
      <c r="AE1527" s="194"/>
      <c r="AF1527" s="194"/>
      <c r="AG1527" s="194"/>
      <c r="AH1527" s="194"/>
      <c r="AI1527" s="194"/>
      <c r="AJ1527" s="194"/>
      <c r="AK1527" s="194"/>
      <c r="AL1527" s="194"/>
      <c r="AM1527" s="194"/>
      <c r="AN1527" s="194"/>
      <c r="AO1527" s="194"/>
      <c r="AP1527" s="194"/>
      <c r="AQ1527" s="194"/>
      <c r="AR1527" s="194"/>
      <c r="AS1527" s="46"/>
    </row>
    <row r="1528" spans="2:45" s="192" customFormat="1">
      <c r="B1528" s="193"/>
      <c r="C1528" s="193"/>
      <c r="D1528" s="194"/>
      <c r="E1528" s="194"/>
      <c r="H1528" s="194"/>
      <c r="I1528" s="194"/>
      <c r="J1528" s="194"/>
      <c r="K1528" s="194"/>
      <c r="L1528" s="194"/>
      <c r="M1528" s="194"/>
      <c r="N1528" s="194"/>
      <c r="O1528" s="194"/>
      <c r="P1528" s="194"/>
      <c r="Q1528" s="194"/>
      <c r="R1528" s="194"/>
      <c r="S1528" s="194"/>
      <c r="T1528" s="194"/>
      <c r="U1528" s="194"/>
      <c r="V1528" s="194"/>
      <c r="W1528" s="194"/>
      <c r="X1528" s="194"/>
      <c r="Y1528" s="194"/>
      <c r="Z1528" s="194"/>
      <c r="AA1528" s="194"/>
      <c r="AB1528" s="194"/>
      <c r="AC1528" s="194"/>
      <c r="AD1528" s="194"/>
      <c r="AE1528" s="194"/>
      <c r="AF1528" s="194"/>
      <c r="AG1528" s="194"/>
      <c r="AH1528" s="194"/>
      <c r="AI1528" s="194"/>
      <c r="AJ1528" s="194"/>
      <c r="AK1528" s="194"/>
      <c r="AL1528" s="194"/>
      <c r="AM1528" s="194"/>
      <c r="AN1528" s="194"/>
      <c r="AO1528" s="194"/>
      <c r="AP1528" s="194"/>
      <c r="AQ1528" s="194"/>
      <c r="AR1528" s="194"/>
      <c r="AS1528" s="46"/>
    </row>
    <row r="1529" spans="2:45" s="192" customFormat="1">
      <c r="B1529" s="193"/>
      <c r="C1529" s="193"/>
      <c r="D1529" s="194"/>
      <c r="E1529" s="194"/>
      <c r="H1529" s="194"/>
      <c r="I1529" s="194"/>
      <c r="J1529" s="194"/>
      <c r="K1529" s="194"/>
      <c r="L1529" s="194"/>
      <c r="M1529" s="194"/>
      <c r="N1529" s="194"/>
      <c r="O1529" s="194"/>
      <c r="P1529" s="194"/>
      <c r="Q1529" s="194"/>
      <c r="R1529" s="194"/>
      <c r="S1529" s="194"/>
      <c r="T1529" s="194"/>
      <c r="U1529" s="194"/>
      <c r="V1529" s="194"/>
      <c r="W1529" s="194"/>
      <c r="X1529" s="194"/>
      <c r="Y1529" s="194"/>
      <c r="Z1529" s="194"/>
      <c r="AA1529" s="194"/>
      <c r="AB1529" s="194"/>
      <c r="AC1529" s="194"/>
      <c r="AD1529" s="194"/>
      <c r="AE1529" s="194"/>
      <c r="AF1529" s="194"/>
      <c r="AG1529" s="194"/>
      <c r="AH1529" s="194"/>
      <c r="AI1529" s="194"/>
      <c r="AJ1529" s="194"/>
      <c r="AK1529" s="194"/>
      <c r="AL1529" s="194"/>
      <c r="AM1529" s="194"/>
      <c r="AN1529" s="194"/>
      <c r="AO1529" s="194"/>
      <c r="AP1529" s="194"/>
      <c r="AQ1529" s="194"/>
      <c r="AR1529" s="194"/>
      <c r="AS1529" s="46"/>
    </row>
    <row r="1530" spans="2:45" s="192" customFormat="1">
      <c r="B1530" s="193"/>
      <c r="C1530" s="193"/>
      <c r="D1530" s="194"/>
      <c r="E1530" s="194"/>
      <c r="H1530" s="194"/>
      <c r="I1530" s="194"/>
      <c r="J1530" s="194"/>
      <c r="K1530" s="194"/>
      <c r="L1530" s="194"/>
      <c r="M1530" s="194"/>
      <c r="N1530" s="194"/>
      <c r="O1530" s="194"/>
      <c r="P1530" s="194"/>
      <c r="Q1530" s="194"/>
      <c r="R1530" s="194"/>
      <c r="S1530" s="194"/>
      <c r="T1530" s="194"/>
      <c r="U1530" s="194"/>
      <c r="V1530" s="194"/>
      <c r="W1530" s="194"/>
      <c r="X1530" s="194"/>
      <c r="Y1530" s="194"/>
      <c r="Z1530" s="194"/>
      <c r="AA1530" s="194"/>
      <c r="AB1530" s="194"/>
      <c r="AC1530" s="194"/>
      <c r="AD1530" s="194"/>
      <c r="AE1530" s="194"/>
      <c r="AF1530" s="194"/>
      <c r="AG1530" s="194"/>
      <c r="AH1530" s="194"/>
      <c r="AI1530" s="194"/>
      <c r="AJ1530" s="194"/>
      <c r="AK1530" s="194"/>
      <c r="AL1530" s="194"/>
      <c r="AM1530" s="194"/>
      <c r="AN1530" s="194"/>
      <c r="AO1530" s="194"/>
      <c r="AP1530" s="194"/>
      <c r="AQ1530" s="194"/>
      <c r="AR1530" s="194"/>
      <c r="AS1530" s="46"/>
    </row>
    <row r="1531" spans="2:45" s="192" customFormat="1">
      <c r="B1531" s="193"/>
      <c r="C1531" s="193"/>
      <c r="D1531" s="194"/>
      <c r="E1531" s="194"/>
      <c r="H1531" s="194"/>
      <c r="I1531" s="194"/>
      <c r="J1531" s="194"/>
      <c r="K1531" s="194"/>
      <c r="L1531" s="194"/>
      <c r="M1531" s="194"/>
      <c r="N1531" s="194"/>
      <c r="O1531" s="194"/>
      <c r="P1531" s="194"/>
      <c r="Q1531" s="194"/>
      <c r="R1531" s="194"/>
      <c r="S1531" s="194"/>
      <c r="T1531" s="194"/>
      <c r="U1531" s="194"/>
      <c r="V1531" s="194"/>
      <c r="W1531" s="194"/>
      <c r="X1531" s="194"/>
      <c r="Y1531" s="194"/>
      <c r="Z1531" s="194"/>
      <c r="AA1531" s="194"/>
      <c r="AB1531" s="194"/>
      <c r="AC1531" s="194"/>
      <c r="AD1531" s="194"/>
      <c r="AE1531" s="194"/>
      <c r="AF1531" s="194"/>
      <c r="AG1531" s="194"/>
      <c r="AH1531" s="194"/>
      <c r="AI1531" s="194"/>
      <c r="AJ1531" s="194"/>
      <c r="AK1531" s="194"/>
      <c r="AL1531" s="194"/>
      <c r="AM1531" s="194"/>
      <c r="AN1531" s="194"/>
      <c r="AO1531" s="194"/>
      <c r="AP1531" s="194"/>
      <c r="AQ1531" s="194"/>
      <c r="AR1531" s="194"/>
      <c r="AS1531" s="46"/>
    </row>
    <row r="1532" spans="2:45" s="192" customFormat="1">
      <c r="B1532" s="193"/>
      <c r="C1532" s="193"/>
      <c r="D1532" s="194"/>
      <c r="E1532" s="194"/>
      <c r="H1532" s="194"/>
      <c r="I1532" s="194"/>
      <c r="J1532" s="194"/>
      <c r="K1532" s="194"/>
      <c r="L1532" s="194"/>
      <c r="M1532" s="194"/>
      <c r="N1532" s="194"/>
      <c r="O1532" s="194"/>
      <c r="P1532" s="194"/>
      <c r="Q1532" s="194"/>
      <c r="R1532" s="194"/>
      <c r="S1532" s="194"/>
      <c r="T1532" s="194"/>
      <c r="U1532" s="194"/>
      <c r="V1532" s="194"/>
      <c r="W1532" s="194"/>
      <c r="X1532" s="194"/>
      <c r="Y1532" s="194"/>
      <c r="Z1532" s="194"/>
      <c r="AA1532" s="194"/>
      <c r="AB1532" s="194"/>
      <c r="AC1532" s="194"/>
      <c r="AD1532" s="194"/>
      <c r="AE1532" s="194"/>
      <c r="AF1532" s="194"/>
      <c r="AG1532" s="194"/>
      <c r="AH1532" s="194"/>
      <c r="AI1532" s="194"/>
      <c r="AJ1532" s="194"/>
      <c r="AK1532" s="194"/>
      <c r="AL1532" s="194"/>
      <c r="AM1532" s="194"/>
      <c r="AN1532" s="194"/>
      <c r="AO1532" s="194"/>
      <c r="AP1532" s="194"/>
      <c r="AQ1532" s="194"/>
      <c r="AR1532" s="194"/>
      <c r="AS1532" s="46"/>
    </row>
    <row r="1533" spans="2:45" s="192" customFormat="1">
      <c r="B1533" s="193"/>
      <c r="C1533" s="193"/>
      <c r="D1533" s="194"/>
      <c r="E1533" s="194"/>
      <c r="H1533" s="194"/>
      <c r="I1533" s="194"/>
      <c r="J1533" s="194"/>
      <c r="K1533" s="194"/>
      <c r="L1533" s="194"/>
      <c r="M1533" s="194"/>
      <c r="N1533" s="194"/>
      <c r="O1533" s="194"/>
      <c r="P1533" s="194"/>
      <c r="Q1533" s="194"/>
      <c r="R1533" s="194"/>
      <c r="S1533" s="194"/>
      <c r="T1533" s="194"/>
      <c r="U1533" s="194"/>
      <c r="V1533" s="194"/>
      <c r="W1533" s="194"/>
      <c r="X1533" s="194"/>
      <c r="Y1533" s="194"/>
      <c r="Z1533" s="194"/>
      <c r="AA1533" s="194"/>
      <c r="AB1533" s="194"/>
      <c r="AC1533" s="194"/>
      <c r="AD1533" s="194"/>
      <c r="AE1533" s="194"/>
      <c r="AF1533" s="194"/>
      <c r="AG1533" s="194"/>
      <c r="AH1533" s="194"/>
      <c r="AI1533" s="194"/>
      <c r="AJ1533" s="194"/>
      <c r="AK1533" s="194"/>
      <c r="AL1533" s="194"/>
      <c r="AM1533" s="194"/>
      <c r="AN1533" s="194"/>
      <c r="AO1533" s="194"/>
      <c r="AP1533" s="194"/>
      <c r="AQ1533" s="194"/>
      <c r="AR1533" s="194"/>
      <c r="AS1533" s="46"/>
    </row>
    <row r="1534" spans="2:45" s="192" customFormat="1">
      <c r="B1534" s="193"/>
      <c r="C1534" s="193"/>
      <c r="D1534" s="194"/>
      <c r="E1534" s="194"/>
      <c r="H1534" s="194"/>
      <c r="I1534" s="194"/>
      <c r="J1534" s="194"/>
      <c r="K1534" s="194"/>
      <c r="L1534" s="194"/>
      <c r="M1534" s="194"/>
      <c r="N1534" s="194"/>
      <c r="O1534" s="194"/>
      <c r="P1534" s="194"/>
      <c r="Q1534" s="194"/>
      <c r="R1534" s="194"/>
      <c r="S1534" s="194"/>
      <c r="T1534" s="194"/>
      <c r="U1534" s="194"/>
      <c r="V1534" s="194"/>
      <c r="W1534" s="194"/>
      <c r="X1534" s="194"/>
      <c r="Y1534" s="194"/>
      <c r="Z1534" s="194"/>
      <c r="AA1534" s="194"/>
      <c r="AB1534" s="194"/>
      <c r="AC1534" s="194"/>
      <c r="AD1534" s="194"/>
      <c r="AE1534" s="194"/>
      <c r="AF1534" s="194"/>
      <c r="AG1534" s="194"/>
      <c r="AH1534" s="194"/>
      <c r="AI1534" s="194"/>
      <c r="AJ1534" s="194"/>
      <c r="AK1534" s="194"/>
      <c r="AL1534" s="194"/>
      <c r="AM1534" s="194"/>
      <c r="AN1534" s="194"/>
      <c r="AO1534" s="194"/>
      <c r="AP1534" s="194"/>
      <c r="AQ1534" s="194"/>
      <c r="AR1534" s="194"/>
      <c r="AS1534" s="46"/>
    </row>
    <row r="1535" spans="2:45" s="192" customFormat="1">
      <c r="B1535" s="193"/>
      <c r="C1535" s="193"/>
      <c r="D1535" s="194"/>
      <c r="E1535" s="194"/>
      <c r="H1535" s="194"/>
      <c r="I1535" s="194"/>
      <c r="J1535" s="194"/>
      <c r="K1535" s="194"/>
      <c r="L1535" s="194"/>
      <c r="M1535" s="194"/>
      <c r="N1535" s="194"/>
      <c r="O1535" s="194"/>
      <c r="P1535" s="194"/>
      <c r="Q1535" s="194"/>
      <c r="R1535" s="194"/>
      <c r="S1535" s="194"/>
      <c r="T1535" s="194"/>
      <c r="U1535" s="194"/>
      <c r="V1535" s="194"/>
      <c r="W1535" s="194"/>
      <c r="X1535" s="194"/>
      <c r="Y1535" s="194"/>
      <c r="Z1535" s="194"/>
      <c r="AA1535" s="194"/>
      <c r="AB1535" s="194"/>
      <c r="AC1535" s="194"/>
      <c r="AD1535" s="194"/>
      <c r="AE1535" s="194"/>
      <c r="AF1535" s="194"/>
      <c r="AG1535" s="194"/>
      <c r="AH1535" s="194"/>
      <c r="AI1535" s="194"/>
      <c r="AJ1535" s="194"/>
      <c r="AK1535" s="194"/>
      <c r="AL1535" s="194"/>
      <c r="AM1535" s="194"/>
      <c r="AN1535" s="194"/>
      <c r="AO1535" s="194"/>
      <c r="AP1535" s="194"/>
      <c r="AQ1535" s="194"/>
      <c r="AR1535" s="194"/>
      <c r="AS1535" s="46"/>
    </row>
    <row r="1536" spans="2:45" s="192" customFormat="1">
      <c r="B1536" s="193"/>
      <c r="C1536" s="193"/>
      <c r="D1536" s="194"/>
      <c r="E1536" s="194"/>
      <c r="H1536" s="194"/>
      <c r="I1536" s="194"/>
      <c r="J1536" s="194"/>
      <c r="K1536" s="194"/>
      <c r="L1536" s="194"/>
      <c r="M1536" s="194"/>
      <c r="N1536" s="194"/>
      <c r="O1536" s="194"/>
      <c r="P1536" s="194"/>
      <c r="Q1536" s="194"/>
      <c r="R1536" s="194"/>
      <c r="S1536" s="194"/>
      <c r="T1536" s="194"/>
      <c r="U1536" s="194"/>
      <c r="V1536" s="194"/>
      <c r="W1536" s="194"/>
      <c r="X1536" s="194"/>
      <c r="Y1536" s="194"/>
      <c r="Z1536" s="194"/>
      <c r="AA1536" s="194"/>
      <c r="AB1536" s="194"/>
      <c r="AC1536" s="194"/>
      <c r="AD1536" s="194"/>
      <c r="AE1536" s="194"/>
      <c r="AF1536" s="194"/>
      <c r="AG1536" s="194"/>
      <c r="AH1536" s="194"/>
      <c r="AI1536" s="194"/>
      <c r="AJ1536" s="194"/>
      <c r="AK1536" s="194"/>
      <c r="AL1536" s="194"/>
      <c r="AM1536" s="194"/>
      <c r="AN1536" s="194"/>
      <c r="AO1536" s="194"/>
      <c r="AP1536" s="194"/>
      <c r="AQ1536" s="194"/>
      <c r="AR1536" s="194"/>
      <c r="AS1536" s="46"/>
    </row>
    <row r="1537" spans="2:45" s="192" customFormat="1">
      <c r="B1537" s="193"/>
      <c r="C1537" s="193"/>
      <c r="D1537" s="194"/>
      <c r="E1537" s="194"/>
      <c r="H1537" s="194"/>
      <c r="I1537" s="194"/>
      <c r="J1537" s="194"/>
      <c r="K1537" s="194"/>
      <c r="L1537" s="194"/>
      <c r="M1537" s="194"/>
      <c r="N1537" s="194"/>
      <c r="O1537" s="194"/>
      <c r="P1537" s="194"/>
      <c r="Q1537" s="194"/>
      <c r="R1537" s="194"/>
      <c r="S1537" s="194"/>
      <c r="T1537" s="194"/>
      <c r="U1537" s="194"/>
      <c r="V1537" s="194"/>
      <c r="W1537" s="194"/>
      <c r="X1537" s="194"/>
      <c r="Y1537" s="194"/>
      <c r="Z1537" s="194"/>
      <c r="AA1537" s="194"/>
      <c r="AB1537" s="194"/>
      <c r="AC1537" s="194"/>
      <c r="AD1537" s="194"/>
      <c r="AE1537" s="194"/>
      <c r="AF1537" s="194"/>
      <c r="AG1537" s="194"/>
      <c r="AH1537" s="194"/>
      <c r="AI1537" s="194"/>
      <c r="AJ1537" s="194"/>
      <c r="AK1537" s="194"/>
      <c r="AL1537" s="194"/>
      <c r="AM1537" s="194"/>
      <c r="AN1537" s="194"/>
      <c r="AO1537" s="194"/>
      <c r="AP1537" s="194"/>
      <c r="AQ1537" s="194"/>
      <c r="AR1537" s="194"/>
      <c r="AS1537" s="46"/>
    </row>
    <row r="1538" spans="2:45" s="192" customFormat="1">
      <c r="B1538" s="193"/>
      <c r="C1538" s="193"/>
      <c r="D1538" s="194"/>
      <c r="E1538" s="194"/>
      <c r="H1538" s="194"/>
      <c r="I1538" s="194"/>
      <c r="J1538" s="194"/>
      <c r="K1538" s="194"/>
      <c r="L1538" s="194"/>
      <c r="M1538" s="194"/>
      <c r="N1538" s="194"/>
      <c r="O1538" s="194"/>
      <c r="P1538" s="194"/>
      <c r="Q1538" s="194"/>
      <c r="R1538" s="194"/>
      <c r="S1538" s="194"/>
      <c r="T1538" s="194"/>
      <c r="U1538" s="194"/>
      <c r="V1538" s="194"/>
      <c r="W1538" s="194"/>
      <c r="X1538" s="194"/>
      <c r="Y1538" s="194"/>
      <c r="Z1538" s="194"/>
      <c r="AA1538" s="194"/>
      <c r="AB1538" s="194"/>
      <c r="AC1538" s="194"/>
      <c r="AD1538" s="194"/>
      <c r="AE1538" s="194"/>
      <c r="AF1538" s="194"/>
      <c r="AG1538" s="194"/>
      <c r="AH1538" s="194"/>
      <c r="AI1538" s="194"/>
      <c r="AJ1538" s="194"/>
      <c r="AK1538" s="194"/>
      <c r="AL1538" s="194"/>
      <c r="AM1538" s="194"/>
      <c r="AN1538" s="194"/>
      <c r="AO1538" s="194"/>
      <c r="AP1538" s="194"/>
      <c r="AQ1538" s="194"/>
      <c r="AR1538" s="194"/>
      <c r="AS1538" s="46"/>
    </row>
    <row r="1539" spans="2:45" s="192" customFormat="1">
      <c r="B1539" s="193"/>
      <c r="C1539" s="193"/>
      <c r="D1539" s="194"/>
      <c r="E1539" s="194"/>
      <c r="H1539" s="194"/>
      <c r="I1539" s="194"/>
      <c r="J1539" s="194"/>
      <c r="K1539" s="194"/>
      <c r="L1539" s="194"/>
      <c r="M1539" s="194"/>
      <c r="N1539" s="194"/>
      <c r="O1539" s="194"/>
      <c r="P1539" s="194"/>
      <c r="Q1539" s="194"/>
      <c r="R1539" s="194"/>
      <c r="S1539" s="194"/>
      <c r="T1539" s="194"/>
      <c r="U1539" s="194"/>
      <c r="V1539" s="194"/>
      <c r="W1539" s="194"/>
      <c r="X1539" s="194"/>
      <c r="Y1539" s="194"/>
      <c r="Z1539" s="194"/>
      <c r="AA1539" s="194"/>
      <c r="AB1539" s="194"/>
      <c r="AC1539" s="194"/>
      <c r="AD1539" s="194"/>
      <c r="AE1539" s="194"/>
      <c r="AF1539" s="194"/>
      <c r="AG1539" s="194"/>
      <c r="AH1539" s="194"/>
      <c r="AI1539" s="194"/>
      <c r="AJ1539" s="194"/>
      <c r="AK1539" s="194"/>
      <c r="AL1539" s="194"/>
      <c r="AM1539" s="194"/>
      <c r="AN1539" s="194"/>
      <c r="AO1539" s="194"/>
      <c r="AP1539" s="194"/>
      <c r="AQ1539" s="194"/>
      <c r="AR1539" s="194"/>
      <c r="AS1539" s="46"/>
    </row>
    <row r="1540" spans="2:45" s="192" customFormat="1">
      <c r="B1540" s="193"/>
      <c r="C1540" s="193"/>
      <c r="D1540" s="194"/>
      <c r="E1540" s="194"/>
      <c r="H1540" s="194"/>
      <c r="I1540" s="194"/>
      <c r="J1540" s="194"/>
      <c r="K1540" s="194"/>
      <c r="L1540" s="194"/>
      <c r="M1540" s="194"/>
      <c r="N1540" s="194"/>
      <c r="O1540" s="194"/>
      <c r="P1540" s="194"/>
      <c r="Q1540" s="194"/>
      <c r="R1540" s="194"/>
      <c r="S1540" s="194"/>
      <c r="T1540" s="194"/>
      <c r="U1540" s="194"/>
      <c r="V1540" s="194"/>
      <c r="W1540" s="194"/>
      <c r="X1540" s="194"/>
      <c r="Y1540" s="194"/>
      <c r="Z1540" s="194"/>
      <c r="AA1540" s="194"/>
      <c r="AB1540" s="194"/>
      <c r="AC1540" s="194"/>
      <c r="AD1540" s="194"/>
      <c r="AE1540" s="194"/>
      <c r="AF1540" s="194"/>
      <c r="AG1540" s="194"/>
      <c r="AH1540" s="194"/>
      <c r="AI1540" s="194"/>
      <c r="AJ1540" s="194"/>
      <c r="AK1540" s="194"/>
      <c r="AL1540" s="194"/>
      <c r="AM1540" s="194"/>
      <c r="AN1540" s="194"/>
      <c r="AO1540" s="194"/>
      <c r="AP1540" s="194"/>
      <c r="AQ1540" s="194"/>
      <c r="AR1540" s="194"/>
      <c r="AS1540" s="46"/>
    </row>
    <row r="1541" spans="2:45" s="192" customFormat="1">
      <c r="B1541" s="193"/>
      <c r="C1541" s="193"/>
      <c r="D1541" s="194"/>
      <c r="E1541" s="194"/>
      <c r="H1541" s="194"/>
      <c r="I1541" s="194"/>
      <c r="J1541" s="194"/>
      <c r="K1541" s="194"/>
      <c r="L1541" s="194"/>
      <c r="M1541" s="194"/>
      <c r="N1541" s="194"/>
      <c r="O1541" s="194"/>
      <c r="P1541" s="194"/>
      <c r="Q1541" s="194"/>
      <c r="R1541" s="194"/>
      <c r="S1541" s="194"/>
      <c r="T1541" s="194"/>
      <c r="U1541" s="194"/>
      <c r="V1541" s="194"/>
      <c r="W1541" s="194"/>
      <c r="X1541" s="194"/>
      <c r="Y1541" s="194"/>
      <c r="Z1541" s="194"/>
      <c r="AA1541" s="194"/>
      <c r="AB1541" s="194"/>
      <c r="AC1541" s="194"/>
      <c r="AD1541" s="194"/>
      <c r="AE1541" s="194"/>
      <c r="AF1541" s="194"/>
      <c r="AG1541" s="194"/>
      <c r="AH1541" s="194"/>
      <c r="AI1541" s="194"/>
      <c r="AJ1541" s="194"/>
      <c r="AK1541" s="194"/>
      <c r="AL1541" s="194"/>
      <c r="AM1541" s="194"/>
      <c r="AN1541" s="194"/>
      <c r="AO1541" s="194"/>
      <c r="AP1541" s="194"/>
      <c r="AQ1541" s="194"/>
      <c r="AR1541" s="194"/>
      <c r="AS1541" s="46"/>
    </row>
    <row r="1542" spans="2:45" s="192" customFormat="1">
      <c r="B1542" s="193"/>
      <c r="C1542" s="193"/>
      <c r="D1542" s="194"/>
      <c r="E1542" s="194"/>
      <c r="H1542" s="194"/>
      <c r="I1542" s="194"/>
      <c r="J1542" s="194"/>
      <c r="K1542" s="194"/>
      <c r="L1542" s="194"/>
      <c r="M1542" s="194"/>
      <c r="N1542" s="194"/>
      <c r="O1542" s="194"/>
      <c r="P1542" s="194"/>
      <c r="Q1542" s="194"/>
      <c r="R1542" s="194"/>
      <c r="S1542" s="194"/>
      <c r="T1542" s="194"/>
      <c r="U1542" s="194"/>
      <c r="V1542" s="194"/>
      <c r="W1542" s="194"/>
      <c r="X1542" s="194"/>
      <c r="Y1542" s="194"/>
      <c r="Z1542" s="194"/>
      <c r="AA1542" s="194"/>
      <c r="AB1542" s="194"/>
      <c r="AC1542" s="194"/>
      <c r="AD1542" s="194"/>
      <c r="AE1542" s="194"/>
      <c r="AF1542" s="194"/>
      <c r="AG1542" s="194"/>
      <c r="AH1542" s="194"/>
      <c r="AI1542" s="194"/>
      <c r="AJ1542" s="194"/>
      <c r="AK1542" s="194"/>
      <c r="AL1542" s="194"/>
      <c r="AM1542" s="194"/>
      <c r="AN1542" s="194"/>
      <c r="AO1542" s="194"/>
      <c r="AP1542" s="194"/>
      <c r="AQ1542" s="194"/>
      <c r="AR1542" s="194"/>
      <c r="AS1542" s="46"/>
    </row>
    <row r="1543" spans="2:45" s="192" customFormat="1">
      <c r="B1543" s="193"/>
      <c r="C1543" s="193"/>
      <c r="D1543" s="194"/>
      <c r="E1543" s="194"/>
      <c r="H1543" s="194"/>
      <c r="I1543" s="194"/>
      <c r="J1543" s="194"/>
      <c r="K1543" s="194"/>
      <c r="L1543" s="194"/>
      <c r="M1543" s="194"/>
      <c r="N1543" s="194"/>
      <c r="O1543" s="194"/>
      <c r="P1543" s="194"/>
      <c r="Q1543" s="194"/>
      <c r="R1543" s="194"/>
      <c r="S1543" s="194"/>
      <c r="T1543" s="194"/>
      <c r="U1543" s="194"/>
      <c r="V1543" s="194"/>
      <c r="W1543" s="194"/>
      <c r="X1543" s="194"/>
      <c r="Y1543" s="194"/>
      <c r="Z1543" s="194"/>
      <c r="AA1543" s="194"/>
      <c r="AB1543" s="194"/>
      <c r="AC1543" s="194"/>
      <c r="AD1543" s="194"/>
      <c r="AE1543" s="194"/>
      <c r="AF1543" s="194"/>
      <c r="AG1543" s="194"/>
      <c r="AH1543" s="194"/>
      <c r="AI1543" s="194"/>
      <c r="AJ1543" s="194"/>
      <c r="AK1543" s="194"/>
      <c r="AL1543" s="194"/>
      <c r="AM1543" s="194"/>
      <c r="AN1543" s="194"/>
      <c r="AO1543" s="194"/>
      <c r="AP1543" s="194"/>
      <c r="AQ1543" s="194"/>
      <c r="AR1543" s="194"/>
      <c r="AS1543" s="46"/>
    </row>
    <row r="1544" spans="2:45" s="192" customFormat="1">
      <c r="B1544" s="193"/>
      <c r="C1544" s="193"/>
      <c r="D1544" s="194"/>
      <c r="E1544" s="194"/>
      <c r="H1544" s="194"/>
      <c r="I1544" s="194"/>
      <c r="J1544" s="194"/>
      <c r="K1544" s="194"/>
      <c r="L1544" s="194"/>
      <c r="M1544" s="194"/>
      <c r="N1544" s="194"/>
      <c r="O1544" s="194"/>
      <c r="P1544" s="194"/>
      <c r="Q1544" s="194"/>
      <c r="R1544" s="194"/>
      <c r="S1544" s="194"/>
      <c r="T1544" s="194"/>
      <c r="U1544" s="194"/>
      <c r="V1544" s="194"/>
      <c r="W1544" s="194"/>
      <c r="X1544" s="194"/>
      <c r="Y1544" s="194"/>
      <c r="Z1544" s="194"/>
      <c r="AA1544" s="194"/>
      <c r="AB1544" s="194"/>
      <c r="AC1544" s="194"/>
      <c r="AD1544" s="194"/>
      <c r="AE1544" s="194"/>
      <c r="AF1544" s="194"/>
      <c r="AG1544" s="194"/>
      <c r="AH1544" s="194"/>
      <c r="AI1544" s="194"/>
      <c r="AJ1544" s="194"/>
      <c r="AK1544" s="194"/>
      <c r="AL1544" s="194"/>
      <c r="AM1544" s="194"/>
      <c r="AN1544" s="194"/>
      <c r="AO1544" s="194"/>
      <c r="AP1544" s="194"/>
      <c r="AQ1544" s="194"/>
      <c r="AR1544" s="194"/>
      <c r="AS1544" s="46"/>
    </row>
    <row r="1545" spans="2:45" s="192" customFormat="1">
      <c r="B1545" s="193"/>
      <c r="C1545" s="193"/>
      <c r="D1545" s="194"/>
      <c r="E1545" s="194"/>
      <c r="H1545" s="194"/>
      <c r="I1545" s="194"/>
      <c r="J1545" s="194"/>
      <c r="K1545" s="194"/>
      <c r="L1545" s="194"/>
      <c r="M1545" s="194"/>
      <c r="N1545" s="194"/>
      <c r="O1545" s="194"/>
      <c r="P1545" s="194"/>
      <c r="Q1545" s="194"/>
      <c r="R1545" s="194"/>
      <c r="S1545" s="194"/>
      <c r="T1545" s="194"/>
      <c r="U1545" s="194"/>
      <c r="V1545" s="194"/>
      <c r="W1545" s="194"/>
      <c r="X1545" s="194"/>
      <c r="Y1545" s="194"/>
      <c r="Z1545" s="194"/>
      <c r="AA1545" s="194"/>
      <c r="AB1545" s="194"/>
      <c r="AC1545" s="194"/>
      <c r="AD1545" s="194"/>
      <c r="AE1545" s="194"/>
      <c r="AF1545" s="194"/>
      <c r="AG1545" s="194"/>
      <c r="AH1545" s="194"/>
      <c r="AI1545" s="194"/>
      <c r="AJ1545" s="194"/>
      <c r="AK1545" s="194"/>
      <c r="AL1545" s="194"/>
      <c r="AM1545" s="194"/>
      <c r="AN1545" s="194"/>
      <c r="AO1545" s="194"/>
      <c r="AP1545" s="194"/>
      <c r="AQ1545" s="194"/>
      <c r="AR1545" s="194"/>
      <c r="AS1545" s="46"/>
    </row>
    <row r="1546" spans="2:45" s="192" customFormat="1">
      <c r="B1546" s="193"/>
      <c r="C1546" s="193"/>
      <c r="D1546" s="194"/>
      <c r="E1546" s="194"/>
      <c r="H1546" s="194"/>
      <c r="I1546" s="194"/>
      <c r="J1546" s="194"/>
      <c r="K1546" s="194"/>
      <c r="L1546" s="194"/>
      <c r="M1546" s="194"/>
      <c r="N1546" s="194"/>
      <c r="O1546" s="194"/>
      <c r="P1546" s="194"/>
      <c r="Q1546" s="194"/>
      <c r="R1546" s="194"/>
      <c r="S1546" s="194"/>
      <c r="T1546" s="194"/>
      <c r="U1546" s="194"/>
      <c r="V1546" s="194"/>
      <c r="W1546" s="194"/>
      <c r="X1546" s="194"/>
      <c r="Y1546" s="194"/>
      <c r="Z1546" s="194"/>
      <c r="AA1546" s="194"/>
      <c r="AB1546" s="194"/>
      <c r="AC1546" s="194"/>
      <c r="AD1546" s="194"/>
      <c r="AE1546" s="194"/>
      <c r="AF1546" s="194"/>
      <c r="AG1546" s="194"/>
      <c r="AH1546" s="194"/>
      <c r="AI1546" s="194"/>
      <c r="AJ1546" s="194"/>
      <c r="AK1546" s="194"/>
      <c r="AL1546" s="194"/>
      <c r="AM1546" s="194"/>
      <c r="AN1546" s="194"/>
      <c r="AO1546" s="194"/>
      <c r="AP1546" s="194"/>
      <c r="AQ1546" s="194"/>
      <c r="AR1546" s="194"/>
      <c r="AS1546" s="46"/>
    </row>
    <row r="1547" spans="2:45" s="192" customFormat="1">
      <c r="B1547" s="193"/>
      <c r="C1547" s="193"/>
      <c r="D1547" s="194"/>
      <c r="E1547" s="194"/>
      <c r="H1547" s="194"/>
      <c r="I1547" s="194"/>
      <c r="J1547" s="194"/>
      <c r="K1547" s="194"/>
      <c r="L1547" s="194"/>
      <c r="M1547" s="194"/>
      <c r="N1547" s="194"/>
      <c r="O1547" s="194"/>
      <c r="P1547" s="194"/>
      <c r="Q1547" s="194"/>
      <c r="R1547" s="194"/>
      <c r="S1547" s="194"/>
      <c r="T1547" s="194"/>
      <c r="U1547" s="194"/>
      <c r="V1547" s="194"/>
      <c r="W1547" s="194"/>
      <c r="X1547" s="194"/>
      <c r="Y1547" s="194"/>
      <c r="Z1547" s="194"/>
      <c r="AA1547" s="194"/>
      <c r="AB1547" s="194"/>
      <c r="AC1547" s="194"/>
      <c r="AD1547" s="194"/>
      <c r="AE1547" s="194"/>
      <c r="AF1547" s="194"/>
      <c r="AG1547" s="194"/>
      <c r="AH1547" s="194"/>
      <c r="AI1547" s="194"/>
      <c r="AJ1547" s="194"/>
      <c r="AK1547" s="194"/>
      <c r="AL1547" s="194"/>
      <c r="AM1547" s="194"/>
      <c r="AN1547" s="194"/>
      <c r="AO1547" s="194"/>
      <c r="AP1547" s="194"/>
      <c r="AQ1547" s="194"/>
      <c r="AR1547" s="194"/>
      <c r="AS1547" s="46"/>
    </row>
    <row r="1548" spans="2:45" s="192" customFormat="1">
      <c r="B1548" s="193"/>
      <c r="C1548" s="193"/>
      <c r="D1548" s="194"/>
      <c r="E1548" s="194"/>
      <c r="H1548" s="194"/>
      <c r="I1548" s="194"/>
      <c r="J1548" s="194"/>
      <c r="K1548" s="194"/>
      <c r="L1548" s="194"/>
      <c r="M1548" s="194"/>
      <c r="N1548" s="194"/>
      <c r="O1548" s="194"/>
      <c r="P1548" s="194"/>
      <c r="Q1548" s="194"/>
      <c r="R1548" s="194"/>
      <c r="S1548" s="194"/>
      <c r="T1548" s="194"/>
      <c r="U1548" s="194"/>
      <c r="V1548" s="194"/>
      <c r="W1548" s="194"/>
      <c r="X1548" s="194"/>
      <c r="Y1548" s="194"/>
      <c r="Z1548" s="194"/>
      <c r="AA1548" s="194"/>
      <c r="AB1548" s="194"/>
      <c r="AC1548" s="194"/>
      <c r="AD1548" s="194"/>
      <c r="AE1548" s="194"/>
      <c r="AF1548" s="194"/>
      <c r="AG1548" s="194"/>
      <c r="AH1548" s="194"/>
      <c r="AI1548" s="194"/>
      <c r="AJ1548" s="194"/>
      <c r="AK1548" s="194"/>
      <c r="AL1548" s="194"/>
      <c r="AM1548" s="194"/>
      <c r="AN1548" s="194"/>
      <c r="AO1548" s="194"/>
      <c r="AP1548" s="194"/>
      <c r="AQ1548" s="194"/>
      <c r="AR1548" s="194"/>
      <c r="AS1548" s="46"/>
    </row>
    <row r="1549" spans="2:45" s="192" customFormat="1">
      <c r="B1549" s="193"/>
      <c r="C1549" s="193"/>
      <c r="D1549" s="194"/>
      <c r="E1549" s="194"/>
      <c r="H1549" s="194"/>
      <c r="I1549" s="194"/>
      <c r="J1549" s="194"/>
      <c r="K1549" s="194"/>
      <c r="L1549" s="194"/>
      <c r="M1549" s="194"/>
      <c r="N1549" s="194"/>
      <c r="O1549" s="194"/>
      <c r="P1549" s="194"/>
      <c r="Q1549" s="194"/>
      <c r="R1549" s="194"/>
      <c r="S1549" s="194"/>
      <c r="T1549" s="194"/>
      <c r="U1549" s="194"/>
      <c r="V1549" s="194"/>
      <c r="W1549" s="194"/>
      <c r="X1549" s="194"/>
      <c r="Y1549" s="194"/>
      <c r="Z1549" s="194"/>
      <c r="AA1549" s="194"/>
      <c r="AB1549" s="194"/>
      <c r="AC1549" s="194"/>
      <c r="AD1549" s="194"/>
      <c r="AE1549" s="194"/>
      <c r="AF1549" s="194"/>
      <c r="AG1549" s="194"/>
      <c r="AH1549" s="194"/>
      <c r="AI1549" s="194"/>
      <c r="AJ1549" s="194"/>
      <c r="AK1549" s="194"/>
      <c r="AL1549" s="194"/>
      <c r="AM1549" s="194"/>
      <c r="AN1549" s="194"/>
      <c r="AO1549" s="194"/>
      <c r="AP1549" s="194"/>
      <c r="AQ1549" s="194"/>
      <c r="AR1549" s="194"/>
      <c r="AS1549" s="46"/>
    </row>
    <row r="1550" spans="2:45" s="192" customFormat="1">
      <c r="B1550" s="193"/>
      <c r="C1550" s="193"/>
      <c r="D1550" s="194"/>
      <c r="E1550" s="194"/>
      <c r="H1550" s="194"/>
      <c r="I1550" s="194"/>
      <c r="J1550" s="194"/>
      <c r="K1550" s="194"/>
      <c r="L1550" s="194"/>
      <c r="M1550" s="194"/>
      <c r="N1550" s="194"/>
      <c r="O1550" s="194"/>
      <c r="P1550" s="194"/>
      <c r="Q1550" s="194"/>
      <c r="R1550" s="194"/>
      <c r="S1550" s="194"/>
      <c r="T1550" s="194"/>
      <c r="U1550" s="194"/>
      <c r="V1550" s="194"/>
      <c r="W1550" s="194"/>
      <c r="X1550" s="194"/>
      <c r="Y1550" s="194"/>
      <c r="Z1550" s="194"/>
      <c r="AA1550" s="194"/>
      <c r="AB1550" s="194"/>
      <c r="AC1550" s="194"/>
      <c r="AD1550" s="194"/>
      <c r="AE1550" s="194"/>
      <c r="AF1550" s="194"/>
      <c r="AG1550" s="194"/>
      <c r="AH1550" s="194"/>
      <c r="AI1550" s="194"/>
      <c r="AJ1550" s="194"/>
      <c r="AK1550" s="194"/>
      <c r="AL1550" s="194"/>
      <c r="AM1550" s="194"/>
      <c r="AN1550" s="194"/>
      <c r="AO1550" s="194"/>
      <c r="AP1550" s="194"/>
      <c r="AQ1550" s="194"/>
      <c r="AR1550" s="194"/>
      <c r="AS1550" s="46"/>
    </row>
    <row r="1551" spans="2:45" s="192" customFormat="1">
      <c r="B1551" s="193"/>
      <c r="C1551" s="193"/>
      <c r="D1551" s="194"/>
      <c r="E1551" s="194"/>
      <c r="H1551" s="194"/>
      <c r="I1551" s="194"/>
      <c r="J1551" s="194"/>
      <c r="K1551" s="194"/>
      <c r="L1551" s="194"/>
      <c r="M1551" s="194"/>
      <c r="N1551" s="194"/>
      <c r="O1551" s="194"/>
      <c r="P1551" s="194"/>
      <c r="Q1551" s="194"/>
      <c r="R1551" s="194"/>
      <c r="S1551" s="194"/>
      <c r="T1551" s="194"/>
      <c r="U1551" s="194"/>
      <c r="V1551" s="194"/>
      <c r="W1551" s="194"/>
      <c r="X1551" s="194"/>
      <c r="Y1551" s="194"/>
      <c r="Z1551" s="194"/>
      <c r="AA1551" s="194"/>
      <c r="AB1551" s="194"/>
      <c r="AC1551" s="194"/>
      <c r="AD1551" s="194"/>
      <c r="AE1551" s="194"/>
      <c r="AF1551" s="194"/>
      <c r="AG1551" s="194"/>
      <c r="AH1551" s="194"/>
      <c r="AI1551" s="194"/>
      <c r="AJ1551" s="194"/>
      <c r="AK1551" s="194"/>
      <c r="AL1551" s="194"/>
      <c r="AM1551" s="194"/>
      <c r="AN1551" s="194"/>
      <c r="AO1551" s="194"/>
      <c r="AP1551" s="194"/>
      <c r="AQ1551" s="194"/>
      <c r="AR1551" s="194"/>
      <c r="AS1551" s="46"/>
    </row>
    <row r="1552" spans="2:45" s="192" customFormat="1">
      <c r="B1552" s="193"/>
      <c r="C1552" s="193"/>
      <c r="D1552" s="194"/>
      <c r="E1552" s="194"/>
      <c r="H1552" s="194"/>
      <c r="I1552" s="194"/>
      <c r="J1552" s="194"/>
      <c r="K1552" s="194"/>
      <c r="L1552" s="194"/>
      <c r="M1552" s="194"/>
      <c r="N1552" s="194"/>
      <c r="O1552" s="194"/>
      <c r="P1552" s="194"/>
      <c r="Q1552" s="194"/>
      <c r="R1552" s="194"/>
      <c r="S1552" s="194"/>
      <c r="T1552" s="194"/>
      <c r="U1552" s="194"/>
      <c r="V1552" s="194"/>
      <c r="W1552" s="194"/>
      <c r="X1552" s="194"/>
      <c r="Y1552" s="194"/>
      <c r="Z1552" s="194"/>
      <c r="AA1552" s="194"/>
      <c r="AB1552" s="194"/>
      <c r="AC1552" s="194"/>
      <c r="AD1552" s="194"/>
      <c r="AE1552" s="194"/>
      <c r="AF1552" s="194"/>
      <c r="AG1552" s="194"/>
      <c r="AH1552" s="194"/>
      <c r="AI1552" s="194"/>
      <c r="AJ1552" s="194"/>
      <c r="AK1552" s="194"/>
      <c r="AL1552" s="194"/>
      <c r="AM1552" s="194"/>
      <c r="AN1552" s="194"/>
      <c r="AO1552" s="194"/>
      <c r="AP1552" s="194"/>
      <c r="AQ1552" s="194"/>
      <c r="AR1552" s="194"/>
      <c r="AS1552" s="46"/>
    </row>
    <row r="1553" spans="2:45" s="192" customFormat="1">
      <c r="B1553" s="193"/>
      <c r="C1553" s="193"/>
      <c r="D1553" s="194"/>
      <c r="E1553" s="194"/>
      <c r="H1553" s="194"/>
      <c r="I1553" s="194"/>
      <c r="J1553" s="194"/>
      <c r="K1553" s="194"/>
      <c r="L1553" s="194"/>
      <c r="M1553" s="194"/>
      <c r="N1553" s="194"/>
      <c r="O1553" s="194"/>
      <c r="P1553" s="194"/>
      <c r="Q1553" s="194"/>
      <c r="R1553" s="194"/>
      <c r="S1553" s="194"/>
      <c r="T1553" s="194"/>
      <c r="U1553" s="194"/>
      <c r="V1553" s="194"/>
      <c r="W1553" s="194"/>
      <c r="X1553" s="194"/>
      <c r="Y1553" s="194"/>
      <c r="Z1553" s="194"/>
      <c r="AA1553" s="194"/>
      <c r="AB1553" s="194"/>
      <c r="AC1553" s="194"/>
      <c r="AD1553" s="194"/>
      <c r="AE1553" s="194"/>
      <c r="AF1553" s="194"/>
      <c r="AG1553" s="194"/>
      <c r="AH1553" s="194"/>
      <c r="AI1553" s="194"/>
      <c r="AJ1553" s="194"/>
      <c r="AK1553" s="194"/>
      <c r="AL1553" s="194"/>
      <c r="AM1553" s="194"/>
      <c r="AN1553" s="194"/>
      <c r="AO1553" s="194"/>
      <c r="AP1553" s="194"/>
      <c r="AQ1553" s="194"/>
      <c r="AR1553" s="194"/>
      <c r="AS1553" s="46"/>
    </row>
    <row r="1554" spans="2:45" s="192" customFormat="1">
      <c r="B1554" s="193"/>
      <c r="C1554" s="193"/>
      <c r="D1554" s="194"/>
      <c r="E1554" s="194"/>
      <c r="H1554" s="194"/>
      <c r="I1554" s="194"/>
      <c r="J1554" s="194"/>
      <c r="K1554" s="194"/>
      <c r="L1554" s="194"/>
      <c r="M1554" s="194"/>
      <c r="N1554" s="194"/>
      <c r="O1554" s="194"/>
      <c r="P1554" s="194"/>
      <c r="Q1554" s="194"/>
      <c r="R1554" s="194"/>
      <c r="S1554" s="194"/>
      <c r="T1554" s="194"/>
      <c r="U1554" s="194"/>
      <c r="V1554" s="194"/>
      <c r="W1554" s="194"/>
      <c r="X1554" s="194"/>
      <c r="Y1554" s="194"/>
      <c r="Z1554" s="194"/>
      <c r="AA1554" s="194"/>
      <c r="AB1554" s="194"/>
      <c r="AC1554" s="194"/>
      <c r="AD1554" s="194"/>
      <c r="AE1554" s="194"/>
      <c r="AF1554" s="194"/>
      <c r="AG1554" s="194"/>
      <c r="AH1554" s="194"/>
      <c r="AI1554" s="194"/>
      <c r="AJ1554" s="194"/>
      <c r="AK1554" s="194"/>
      <c r="AL1554" s="194"/>
      <c r="AM1554" s="194"/>
      <c r="AN1554" s="194"/>
      <c r="AO1554" s="194"/>
      <c r="AP1554" s="194"/>
      <c r="AQ1554" s="194"/>
      <c r="AR1554" s="194"/>
      <c r="AS1554" s="46"/>
    </row>
    <row r="1555" spans="2:45" s="192" customFormat="1">
      <c r="B1555" s="193"/>
      <c r="C1555" s="193"/>
      <c r="D1555" s="194"/>
      <c r="E1555" s="194"/>
      <c r="H1555" s="194"/>
      <c r="I1555" s="194"/>
      <c r="J1555" s="194"/>
      <c r="K1555" s="194"/>
      <c r="L1555" s="194"/>
      <c r="M1555" s="194"/>
      <c r="N1555" s="194"/>
      <c r="O1555" s="194"/>
      <c r="P1555" s="194"/>
      <c r="Q1555" s="194"/>
      <c r="R1555" s="194"/>
      <c r="S1555" s="194"/>
      <c r="T1555" s="194"/>
      <c r="U1555" s="194"/>
      <c r="V1555" s="194"/>
      <c r="W1555" s="194"/>
      <c r="X1555" s="194"/>
      <c r="Y1555" s="194"/>
      <c r="Z1555" s="194"/>
      <c r="AA1555" s="194"/>
      <c r="AB1555" s="194"/>
      <c r="AC1555" s="194"/>
      <c r="AD1555" s="194"/>
      <c r="AE1555" s="194"/>
      <c r="AF1555" s="194"/>
      <c r="AG1555" s="194"/>
      <c r="AH1555" s="194"/>
      <c r="AI1555" s="194"/>
      <c r="AJ1555" s="194"/>
      <c r="AK1555" s="194"/>
      <c r="AL1555" s="194"/>
      <c r="AM1555" s="194"/>
      <c r="AN1555" s="194"/>
      <c r="AO1555" s="194"/>
      <c r="AP1555" s="194"/>
      <c r="AQ1555" s="194"/>
      <c r="AR1555" s="194"/>
      <c r="AS1555" s="46"/>
    </row>
    <row r="1556" spans="2:45" s="192" customFormat="1">
      <c r="B1556" s="193"/>
      <c r="C1556" s="193"/>
      <c r="D1556" s="194"/>
      <c r="E1556" s="194"/>
      <c r="H1556" s="194"/>
      <c r="I1556" s="194"/>
      <c r="J1556" s="194"/>
      <c r="K1556" s="194"/>
      <c r="L1556" s="194"/>
      <c r="M1556" s="194"/>
      <c r="N1556" s="194"/>
      <c r="O1556" s="194"/>
      <c r="P1556" s="194"/>
      <c r="Q1556" s="194"/>
      <c r="R1556" s="194"/>
      <c r="S1556" s="194"/>
      <c r="T1556" s="194"/>
      <c r="U1556" s="194"/>
      <c r="V1556" s="194"/>
      <c r="W1556" s="194"/>
      <c r="X1556" s="194"/>
      <c r="Y1556" s="194"/>
      <c r="Z1556" s="194"/>
      <c r="AA1556" s="194"/>
      <c r="AB1556" s="194"/>
      <c r="AC1556" s="194"/>
      <c r="AD1556" s="194"/>
      <c r="AE1556" s="194"/>
      <c r="AF1556" s="194"/>
      <c r="AG1556" s="194"/>
      <c r="AH1556" s="194"/>
      <c r="AI1556" s="194"/>
      <c r="AJ1556" s="194"/>
      <c r="AK1556" s="194"/>
      <c r="AL1556" s="194"/>
      <c r="AM1556" s="194"/>
      <c r="AN1556" s="194"/>
      <c r="AO1556" s="194"/>
      <c r="AP1556" s="194"/>
      <c r="AQ1556" s="194"/>
      <c r="AR1556" s="194"/>
      <c r="AS1556" s="46"/>
    </row>
    <row r="1557" spans="2:45" s="192" customFormat="1">
      <c r="B1557" s="193"/>
      <c r="C1557" s="193"/>
      <c r="D1557" s="194"/>
      <c r="E1557" s="194"/>
      <c r="H1557" s="194"/>
      <c r="I1557" s="194"/>
      <c r="J1557" s="194"/>
      <c r="K1557" s="194"/>
      <c r="L1557" s="194"/>
      <c r="M1557" s="194"/>
      <c r="N1557" s="194"/>
      <c r="O1557" s="194"/>
      <c r="P1557" s="194"/>
      <c r="Q1557" s="194"/>
      <c r="R1557" s="194"/>
      <c r="S1557" s="194"/>
      <c r="T1557" s="194"/>
      <c r="U1557" s="194"/>
      <c r="V1557" s="194"/>
      <c r="W1557" s="194"/>
      <c r="X1557" s="194"/>
      <c r="Y1557" s="194"/>
      <c r="Z1557" s="194"/>
      <c r="AA1557" s="194"/>
      <c r="AB1557" s="194"/>
      <c r="AC1557" s="194"/>
      <c r="AD1557" s="194"/>
      <c r="AE1557" s="194"/>
      <c r="AF1557" s="194"/>
      <c r="AG1557" s="194"/>
      <c r="AH1557" s="194"/>
      <c r="AI1557" s="194"/>
      <c r="AJ1557" s="194"/>
      <c r="AK1557" s="194"/>
      <c r="AL1557" s="194"/>
      <c r="AM1557" s="194"/>
      <c r="AN1557" s="194"/>
      <c r="AO1557" s="194"/>
      <c r="AP1557" s="194"/>
      <c r="AQ1557" s="194"/>
      <c r="AR1557" s="194"/>
      <c r="AS1557" s="46"/>
    </row>
    <row r="1558" spans="2:45" s="192" customFormat="1">
      <c r="B1558" s="193"/>
      <c r="C1558" s="193"/>
      <c r="D1558" s="194"/>
      <c r="E1558" s="194"/>
      <c r="H1558" s="194"/>
      <c r="I1558" s="194"/>
      <c r="J1558" s="194"/>
      <c r="K1558" s="194"/>
      <c r="L1558" s="194"/>
      <c r="M1558" s="194"/>
      <c r="N1558" s="194"/>
      <c r="O1558" s="194"/>
      <c r="P1558" s="194"/>
      <c r="Q1558" s="194"/>
      <c r="R1558" s="194"/>
      <c r="S1558" s="194"/>
      <c r="T1558" s="194"/>
      <c r="U1558" s="194"/>
      <c r="V1558" s="194"/>
      <c r="W1558" s="194"/>
      <c r="X1558" s="194"/>
      <c r="Y1558" s="194"/>
      <c r="Z1558" s="194"/>
      <c r="AA1558" s="194"/>
      <c r="AB1558" s="194"/>
      <c r="AC1558" s="194"/>
      <c r="AD1558" s="194"/>
      <c r="AE1558" s="194"/>
      <c r="AF1558" s="194"/>
      <c r="AG1558" s="194"/>
      <c r="AH1558" s="194"/>
      <c r="AI1558" s="194"/>
      <c r="AJ1558" s="194"/>
      <c r="AK1558" s="194"/>
      <c r="AL1558" s="194"/>
      <c r="AM1558" s="194"/>
      <c r="AN1558" s="194"/>
      <c r="AO1558" s="194"/>
      <c r="AP1558" s="194"/>
      <c r="AQ1558" s="194"/>
      <c r="AR1558" s="194"/>
      <c r="AS1558" s="46"/>
    </row>
    <row r="1559" spans="2:45" s="192" customFormat="1">
      <c r="B1559" s="193"/>
      <c r="C1559" s="193"/>
      <c r="D1559" s="194"/>
      <c r="E1559" s="194"/>
      <c r="H1559" s="194"/>
      <c r="I1559" s="194"/>
      <c r="J1559" s="194"/>
      <c r="K1559" s="194"/>
      <c r="L1559" s="194"/>
      <c r="M1559" s="194"/>
      <c r="N1559" s="194"/>
      <c r="O1559" s="194"/>
      <c r="P1559" s="194"/>
      <c r="Q1559" s="194"/>
      <c r="R1559" s="194"/>
      <c r="S1559" s="194"/>
      <c r="T1559" s="194"/>
      <c r="U1559" s="194"/>
      <c r="V1559" s="194"/>
      <c r="W1559" s="194"/>
      <c r="X1559" s="194"/>
      <c r="Y1559" s="194"/>
      <c r="Z1559" s="194"/>
      <c r="AA1559" s="194"/>
      <c r="AB1559" s="194"/>
      <c r="AC1559" s="194"/>
      <c r="AD1559" s="194"/>
      <c r="AE1559" s="194"/>
      <c r="AF1559" s="194"/>
      <c r="AG1559" s="194"/>
      <c r="AH1559" s="194"/>
      <c r="AI1559" s="194"/>
      <c r="AJ1559" s="194"/>
      <c r="AK1559" s="194"/>
      <c r="AL1559" s="194"/>
      <c r="AM1559" s="194"/>
      <c r="AN1559" s="194"/>
      <c r="AO1559" s="194"/>
      <c r="AP1559" s="194"/>
      <c r="AQ1559" s="194"/>
      <c r="AR1559" s="194"/>
      <c r="AS1559" s="46"/>
    </row>
    <row r="1560" spans="2:45" s="192" customFormat="1">
      <c r="B1560" s="193"/>
      <c r="C1560" s="193"/>
      <c r="D1560" s="194"/>
      <c r="E1560" s="194"/>
      <c r="H1560" s="194"/>
      <c r="I1560" s="194"/>
      <c r="J1560" s="194"/>
      <c r="K1560" s="194"/>
      <c r="L1560" s="194"/>
      <c r="M1560" s="194"/>
      <c r="N1560" s="194"/>
      <c r="O1560" s="194"/>
      <c r="P1560" s="194"/>
      <c r="Q1560" s="194"/>
      <c r="R1560" s="194"/>
      <c r="S1560" s="194"/>
      <c r="T1560" s="194"/>
      <c r="U1560" s="194"/>
      <c r="V1560" s="194"/>
      <c r="W1560" s="194"/>
      <c r="X1560" s="194"/>
      <c r="Y1560" s="194"/>
      <c r="Z1560" s="194"/>
      <c r="AA1560" s="194"/>
      <c r="AB1560" s="194"/>
      <c r="AC1560" s="194"/>
      <c r="AD1560" s="194"/>
      <c r="AE1560" s="194"/>
      <c r="AF1560" s="194"/>
      <c r="AG1560" s="194"/>
      <c r="AH1560" s="194"/>
      <c r="AI1560" s="194"/>
      <c r="AJ1560" s="194"/>
      <c r="AK1560" s="194"/>
      <c r="AL1560" s="194"/>
      <c r="AM1560" s="194"/>
      <c r="AN1560" s="194"/>
      <c r="AO1560" s="194"/>
      <c r="AP1560" s="194"/>
      <c r="AQ1560" s="194"/>
      <c r="AR1560" s="194"/>
      <c r="AS1560" s="46"/>
    </row>
    <row r="1561" spans="2:45" s="192" customFormat="1">
      <c r="B1561" s="193"/>
      <c r="C1561" s="193"/>
      <c r="D1561" s="194"/>
      <c r="E1561" s="194"/>
      <c r="H1561" s="194"/>
      <c r="I1561" s="194"/>
      <c r="J1561" s="194"/>
      <c r="K1561" s="194"/>
      <c r="L1561" s="194"/>
      <c r="M1561" s="194"/>
      <c r="N1561" s="194"/>
      <c r="O1561" s="194"/>
      <c r="P1561" s="194"/>
      <c r="Q1561" s="194"/>
      <c r="R1561" s="194"/>
      <c r="S1561" s="194"/>
      <c r="T1561" s="194"/>
      <c r="U1561" s="194"/>
      <c r="V1561" s="194"/>
      <c r="W1561" s="194"/>
      <c r="X1561" s="194"/>
      <c r="Y1561" s="194"/>
      <c r="Z1561" s="194"/>
      <c r="AA1561" s="194"/>
      <c r="AB1561" s="194"/>
      <c r="AC1561" s="194"/>
      <c r="AD1561" s="194"/>
      <c r="AE1561" s="194"/>
      <c r="AF1561" s="194"/>
      <c r="AG1561" s="194"/>
      <c r="AH1561" s="194"/>
      <c r="AI1561" s="194"/>
      <c r="AJ1561" s="194"/>
      <c r="AK1561" s="194"/>
      <c r="AL1561" s="194"/>
      <c r="AM1561" s="194"/>
      <c r="AN1561" s="194"/>
      <c r="AO1561" s="194"/>
      <c r="AP1561" s="194"/>
      <c r="AQ1561" s="194"/>
      <c r="AR1561" s="194"/>
      <c r="AS1561" s="46"/>
    </row>
    <row r="1562" spans="2:45" s="192" customFormat="1">
      <c r="B1562" s="193"/>
      <c r="C1562" s="193"/>
      <c r="D1562" s="194"/>
      <c r="E1562" s="194"/>
      <c r="H1562" s="194"/>
      <c r="I1562" s="194"/>
      <c r="J1562" s="194"/>
      <c r="K1562" s="194"/>
      <c r="L1562" s="194"/>
      <c r="M1562" s="194"/>
      <c r="N1562" s="194"/>
      <c r="O1562" s="194"/>
      <c r="P1562" s="194"/>
      <c r="Q1562" s="194"/>
      <c r="R1562" s="194"/>
      <c r="S1562" s="194"/>
      <c r="T1562" s="194"/>
      <c r="U1562" s="194"/>
      <c r="V1562" s="194"/>
      <c r="W1562" s="194"/>
      <c r="X1562" s="194"/>
      <c r="Y1562" s="194"/>
      <c r="Z1562" s="194"/>
      <c r="AA1562" s="194"/>
      <c r="AB1562" s="194"/>
      <c r="AC1562" s="194"/>
      <c r="AD1562" s="194"/>
      <c r="AE1562" s="194"/>
      <c r="AF1562" s="194"/>
      <c r="AG1562" s="194"/>
      <c r="AH1562" s="194"/>
      <c r="AI1562" s="194"/>
      <c r="AJ1562" s="194"/>
      <c r="AK1562" s="194"/>
      <c r="AL1562" s="194"/>
      <c r="AM1562" s="194"/>
      <c r="AN1562" s="194"/>
      <c r="AO1562" s="194"/>
      <c r="AP1562" s="194"/>
      <c r="AQ1562" s="194"/>
      <c r="AR1562" s="194"/>
      <c r="AS1562" s="46"/>
    </row>
    <row r="1563" spans="2:45" s="192" customFormat="1">
      <c r="B1563" s="193"/>
      <c r="C1563" s="193"/>
      <c r="D1563" s="194"/>
      <c r="E1563" s="194"/>
      <c r="H1563" s="194"/>
      <c r="I1563" s="194"/>
      <c r="J1563" s="194"/>
      <c r="K1563" s="194"/>
      <c r="L1563" s="194"/>
      <c r="M1563" s="194"/>
      <c r="N1563" s="194"/>
      <c r="O1563" s="194"/>
      <c r="P1563" s="194"/>
      <c r="Q1563" s="194"/>
      <c r="R1563" s="194"/>
      <c r="S1563" s="194"/>
      <c r="T1563" s="194"/>
      <c r="U1563" s="194"/>
      <c r="V1563" s="194"/>
      <c r="W1563" s="194"/>
      <c r="X1563" s="194"/>
      <c r="Y1563" s="194"/>
      <c r="Z1563" s="194"/>
      <c r="AA1563" s="194"/>
      <c r="AB1563" s="194"/>
      <c r="AC1563" s="194"/>
      <c r="AD1563" s="194"/>
      <c r="AE1563" s="194"/>
      <c r="AF1563" s="194"/>
      <c r="AG1563" s="194"/>
      <c r="AH1563" s="194"/>
      <c r="AI1563" s="194"/>
      <c r="AJ1563" s="194"/>
      <c r="AK1563" s="194"/>
      <c r="AL1563" s="194"/>
      <c r="AM1563" s="194"/>
      <c r="AN1563" s="194"/>
      <c r="AO1563" s="194"/>
      <c r="AP1563" s="194"/>
      <c r="AQ1563" s="194"/>
      <c r="AR1563" s="194"/>
      <c r="AS1563" s="46"/>
    </row>
    <row r="1564" spans="2:45" s="192" customFormat="1">
      <c r="B1564" s="193"/>
      <c r="C1564" s="193"/>
      <c r="D1564" s="194"/>
      <c r="E1564" s="194"/>
      <c r="H1564" s="194"/>
      <c r="I1564" s="194"/>
      <c r="J1564" s="194"/>
      <c r="K1564" s="194"/>
      <c r="L1564" s="194"/>
      <c r="M1564" s="194"/>
      <c r="N1564" s="194"/>
      <c r="O1564" s="194"/>
      <c r="P1564" s="194"/>
      <c r="Q1564" s="194"/>
      <c r="R1564" s="194"/>
      <c r="S1564" s="194"/>
      <c r="T1564" s="194"/>
      <c r="U1564" s="194"/>
      <c r="V1564" s="194"/>
      <c r="W1564" s="194"/>
      <c r="X1564" s="194"/>
      <c r="Y1564" s="194"/>
      <c r="Z1564" s="194"/>
      <c r="AA1564" s="194"/>
      <c r="AB1564" s="194"/>
      <c r="AC1564" s="194"/>
      <c r="AD1564" s="194"/>
      <c r="AE1564" s="194"/>
      <c r="AF1564" s="194"/>
      <c r="AG1564" s="194"/>
      <c r="AH1564" s="194"/>
      <c r="AI1564" s="194"/>
      <c r="AJ1564" s="194"/>
      <c r="AK1564" s="194"/>
      <c r="AL1564" s="194"/>
      <c r="AM1564" s="194"/>
      <c r="AN1564" s="194"/>
      <c r="AO1564" s="194"/>
      <c r="AP1564" s="194"/>
      <c r="AQ1564" s="194"/>
      <c r="AR1564" s="194"/>
      <c r="AS1564" s="46"/>
    </row>
    <row r="1565" spans="2:45" s="192" customFormat="1">
      <c r="B1565" s="193"/>
      <c r="C1565" s="193"/>
      <c r="D1565" s="194"/>
      <c r="E1565" s="194"/>
      <c r="H1565" s="194"/>
      <c r="I1565" s="194"/>
      <c r="J1565" s="194"/>
      <c r="K1565" s="194"/>
      <c r="L1565" s="194"/>
      <c r="M1565" s="194"/>
      <c r="N1565" s="194"/>
      <c r="O1565" s="194"/>
      <c r="P1565" s="194"/>
      <c r="Q1565" s="194"/>
      <c r="R1565" s="194"/>
      <c r="S1565" s="194"/>
      <c r="T1565" s="194"/>
      <c r="U1565" s="194"/>
      <c r="V1565" s="194"/>
      <c r="W1565" s="194"/>
      <c r="X1565" s="194"/>
      <c r="Y1565" s="194"/>
      <c r="Z1565" s="194"/>
      <c r="AA1565" s="194"/>
      <c r="AB1565" s="194"/>
      <c r="AC1565" s="194"/>
      <c r="AD1565" s="194"/>
      <c r="AE1565" s="194"/>
      <c r="AF1565" s="194"/>
      <c r="AG1565" s="194"/>
      <c r="AH1565" s="194"/>
      <c r="AI1565" s="194"/>
      <c r="AJ1565" s="194"/>
      <c r="AK1565" s="194"/>
      <c r="AL1565" s="194"/>
      <c r="AM1565" s="194"/>
      <c r="AN1565" s="194"/>
      <c r="AO1565" s="194"/>
      <c r="AP1565" s="194"/>
      <c r="AQ1565" s="194"/>
      <c r="AR1565" s="194"/>
      <c r="AS1565" s="46"/>
    </row>
    <row r="1566" spans="2:45" s="192" customFormat="1">
      <c r="B1566" s="193"/>
      <c r="C1566" s="193"/>
      <c r="D1566" s="194"/>
      <c r="E1566" s="194"/>
      <c r="H1566" s="194"/>
      <c r="I1566" s="194"/>
      <c r="J1566" s="194"/>
      <c r="K1566" s="194"/>
      <c r="L1566" s="194"/>
      <c r="M1566" s="194"/>
      <c r="N1566" s="194"/>
      <c r="O1566" s="194"/>
      <c r="P1566" s="194"/>
      <c r="Q1566" s="194"/>
      <c r="R1566" s="194"/>
      <c r="S1566" s="194"/>
      <c r="T1566" s="194"/>
      <c r="U1566" s="194"/>
      <c r="V1566" s="194"/>
      <c r="W1566" s="194"/>
      <c r="X1566" s="194"/>
      <c r="Y1566" s="194"/>
      <c r="Z1566" s="194"/>
      <c r="AA1566" s="194"/>
      <c r="AB1566" s="194"/>
      <c r="AC1566" s="194"/>
      <c r="AD1566" s="194"/>
      <c r="AE1566" s="194"/>
      <c r="AF1566" s="194"/>
      <c r="AG1566" s="194"/>
      <c r="AH1566" s="194"/>
      <c r="AI1566" s="194"/>
      <c r="AJ1566" s="194"/>
      <c r="AK1566" s="194"/>
      <c r="AL1566" s="194"/>
      <c r="AM1566" s="194"/>
      <c r="AN1566" s="194"/>
      <c r="AO1566" s="194"/>
      <c r="AP1566" s="194"/>
      <c r="AQ1566" s="194"/>
      <c r="AR1566" s="194"/>
      <c r="AS1566" s="46"/>
    </row>
    <row r="1567" spans="2:45" s="192" customFormat="1">
      <c r="B1567" s="193"/>
      <c r="C1567" s="193"/>
      <c r="D1567" s="194"/>
      <c r="E1567" s="194"/>
      <c r="H1567" s="194"/>
      <c r="I1567" s="194"/>
      <c r="J1567" s="194"/>
      <c r="K1567" s="194"/>
      <c r="L1567" s="194"/>
      <c r="M1567" s="194"/>
      <c r="N1567" s="194"/>
      <c r="O1567" s="194"/>
      <c r="P1567" s="194"/>
      <c r="Q1567" s="194"/>
      <c r="R1567" s="194"/>
      <c r="S1567" s="194"/>
      <c r="T1567" s="194"/>
      <c r="U1567" s="194"/>
      <c r="V1567" s="194"/>
      <c r="W1567" s="194"/>
      <c r="X1567" s="194"/>
      <c r="Y1567" s="194"/>
      <c r="Z1567" s="194"/>
      <c r="AA1567" s="194"/>
      <c r="AB1567" s="194"/>
      <c r="AC1567" s="194"/>
      <c r="AD1567" s="194"/>
      <c r="AE1567" s="194"/>
      <c r="AF1567" s="194"/>
      <c r="AG1567" s="194"/>
      <c r="AH1567" s="194"/>
      <c r="AI1567" s="194"/>
      <c r="AJ1567" s="194"/>
      <c r="AK1567" s="194"/>
      <c r="AL1567" s="194"/>
      <c r="AM1567" s="194"/>
      <c r="AN1567" s="194"/>
      <c r="AO1567" s="194"/>
      <c r="AP1567" s="194"/>
      <c r="AQ1567" s="194"/>
      <c r="AR1567" s="194"/>
      <c r="AS1567" s="46"/>
    </row>
    <row r="1568" spans="2:45" s="192" customFormat="1">
      <c r="B1568" s="193"/>
      <c r="C1568" s="193"/>
      <c r="D1568" s="194"/>
      <c r="E1568" s="194"/>
      <c r="H1568" s="194"/>
      <c r="I1568" s="194"/>
      <c r="J1568" s="194"/>
      <c r="K1568" s="194"/>
      <c r="L1568" s="194"/>
      <c r="M1568" s="194"/>
      <c r="N1568" s="194"/>
      <c r="O1568" s="194"/>
      <c r="P1568" s="194"/>
      <c r="Q1568" s="194"/>
      <c r="R1568" s="194"/>
      <c r="S1568" s="194"/>
      <c r="T1568" s="194"/>
      <c r="U1568" s="194"/>
      <c r="V1568" s="194"/>
      <c r="W1568" s="194"/>
      <c r="X1568" s="194"/>
      <c r="Y1568" s="194"/>
      <c r="Z1568" s="194"/>
      <c r="AA1568" s="194"/>
      <c r="AB1568" s="194"/>
      <c r="AC1568" s="194"/>
      <c r="AD1568" s="194"/>
      <c r="AE1568" s="194"/>
      <c r="AF1568" s="194"/>
      <c r="AG1568" s="194"/>
      <c r="AH1568" s="194"/>
      <c r="AI1568" s="194"/>
      <c r="AJ1568" s="194"/>
      <c r="AK1568" s="194"/>
      <c r="AL1568" s="194"/>
      <c r="AM1568" s="194"/>
      <c r="AN1568" s="194"/>
      <c r="AO1568" s="194"/>
      <c r="AP1568" s="194"/>
      <c r="AQ1568" s="194"/>
      <c r="AR1568" s="194"/>
      <c r="AS1568" s="46"/>
    </row>
    <row r="1569" spans="2:45" s="192" customFormat="1">
      <c r="B1569" s="193"/>
      <c r="C1569" s="193"/>
      <c r="D1569" s="194"/>
      <c r="E1569" s="194"/>
      <c r="H1569" s="194"/>
      <c r="I1569" s="194"/>
      <c r="J1569" s="194"/>
      <c r="K1569" s="194"/>
      <c r="L1569" s="194"/>
      <c r="M1569" s="194"/>
      <c r="N1569" s="194"/>
      <c r="O1569" s="194"/>
      <c r="P1569" s="194"/>
      <c r="Q1569" s="194"/>
      <c r="R1569" s="194"/>
      <c r="S1569" s="194"/>
      <c r="T1569" s="194"/>
      <c r="U1569" s="194"/>
      <c r="V1569" s="194"/>
      <c r="W1569" s="194"/>
      <c r="X1569" s="194"/>
      <c r="Y1569" s="194"/>
      <c r="Z1569" s="194"/>
      <c r="AA1569" s="194"/>
      <c r="AB1569" s="194"/>
      <c r="AC1569" s="194"/>
      <c r="AD1569" s="194"/>
      <c r="AE1569" s="194"/>
      <c r="AF1569" s="194"/>
      <c r="AG1569" s="194"/>
      <c r="AH1569" s="194"/>
      <c r="AI1569" s="194"/>
      <c r="AJ1569" s="194"/>
      <c r="AK1569" s="194"/>
      <c r="AL1569" s="194"/>
      <c r="AM1569" s="194"/>
      <c r="AN1569" s="194"/>
      <c r="AO1569" s="194"/>
      <c r="AP1569" s="194"/>
      <c r="AQ1569" s="194"/>
      <c r="AR1569" s="194"/>
      <c r="AS1569" s="46"/>
    </row>
    <row r="1570" spans="2:45" s="192" customFormat="1">
      <c r="B1570" s="193"/>
      <c r="C1570" s="193"/>
      <c r="D1570" s="194"/>
      <c r="E1570" s="194"/>
      <c r="H1570" s="194"/>
      <c r="I1570" s="194"/>
      <c r="J1570" s="194"/>
      <c r="K1570" s="194"/>
      <c r="L1570" s="194"/>
      <c r="M1570" s="194"/>
      <c r="N1570" s="194"/>
      <c r="O1570" s="194"/>
      <c r="P1570" s="194"/>
      <c r="Q1570" s="194"/>
      <c r="R1570" s="194"/>
      <c r="S1570" s="194"/>
      <c r="T1570" s="194"/>
      <c r="U1570" s="194"/>
      <c r="V1570" s="194"/>
      <c r="W1570" s="194"/>
      <c r="X1570" s="194"/>
      <c r="Y1570" s="194"/>
      <c r="Z1570" s="194"/>
      <c r="AA1570" s="194"/>
      <c r="AB1570" s="194"/>
      <c r="AC1570" s="194"/>
      <c r="AD1570" s="194"/>
      <c r="AE1570" s="194"/>
      <c r="AF1570" s="194"/>
      <c r="AG1570" s="194"/>
      <c r="AH1570" s="194"/>
      <c r="AI1570" s="194"/>
      <c r="AJ1570" s="194"/>
      <c r="AK1570" s="194"/>
      <c r="AL1570" s="194"/>
      <c r="AM1570" s="194"/>
      <c r="AN1570" s="194"/>
      <c r="AO1570" s="194"/>
      <c r="AP1570" s="194"/>
      <c r="AQ1570" s="194"/>
      <c r="AR1570" s="194"/>
      <c r="AS1570" s="46"/>
    </row>
    <row r="1571" spans="2:45" s="192" customFormat="1">
      <c r="B1571" s="193"/>
      <c r="C1571" s="193"/>
      <c r="D1571" s="194"/>
      <c r="E1571" s="194"/>
      <c r="H1571" s="194"/>
      <c r="I1571" s="194"/>
      <c r="J1571" s="194"/>
      <c r="K1571" s="194"/>
      <c r="L1571" s="194"/>
      <c r="M1571" s="194"/>
      <c r="N1571" s="194"/>
      <c r="O1571" s="194"/>
      <c r="P1571" s="194"/>
      <c r="Q1571" s="194"/>
      <c r="R1571" s="194"/>
      <c r="S1571" s="194"/>
      <c r="T1571" s="194"/>
      <c r="U1571" s="194"/>
      <c r="V1571" s="194"/>
      <c r="W1571" s="194"/>
      <c r="X1571" s="194"/>
      <c r="Y1571" s="194"/>
      <c r="Z1571" s="194"/>
      <c r="AA1571" s="194"/>
      <c r="AB1571" s="194"/>
      <c r="AC1571" s="194"/>
      <c r="AD1571" s="194"/>
      <c r="AE1571" s="194"/>
      <c r="AF1571" s="194"/>
      <c r="AG1571" s="194"/>
      <c r="AH1571" s="194"/>
      <c r="AI1571" s="194"/>
      <c r="AJ1571" s="194"/>
      <c r="AK1571" s="194"/>
      <c r="AL1571" s="194"/>
      <c r="AM1571" s="194"/>
      <c r="AN1571" s="194"/>
      <c r="AO1571" s="194"/>
      <c r="AP1571" s="194"/>
      <c r="AQ1571" s="194"/>
      <c r="AR1571" s="194"/>
      <c r="AS1571" s="46"/>
    </row>
    <row r="1572" spans="2:45" s="192" customFormat="1">
      <c r="B1572" s="193"/>
      <c r="C1572" s="193"/>
      <c r="D1572" s="194"/>
      <c r="E1572" s="194"/>
      <c r="H1572" s="194"/>
      <c r="I1572" s="194"/>
      <c r="J1572" s="194"/>
      <c r="K1572" s="194"/>
      <c r="L1572" s="194"/>
      <c r="M1572" s="194"/>
      <c r="N1572" s="194"/>
      <c r="O1572" s="194"/>
      <c r="P1572" s="194"/>
      <c r="Q1572" s="194"/>
      <c r="R1572" s="194"/>
      <c r="S1572" s="194"/>
      <c r="T1572" s="194"/>
      <c r="U1572" s="194"/>
      <c r="V1572" s="194"/>
      <c r="W1572" s="194"/>
      <c r="X1572" s="194"/>
      <c r="Y1572" s="194"/>
      <c r="Z1572" s="194"/>
      <c r="AA1572" s="194"/>
      <c r="AB1572" s="194"/>
      <c r="AC1572" s="194"/>
      <c r="AD1572" s="194"/>
      <c r="AE1572" s="194"/>
      <c r="AF1572" s="194"/>
      <c r="AG1572" s="194"/>
      <c r="AH1572" s="194"/>
      <c r="AI1572" s="194"/>
      <c r="AJ1572" s="194"/>
      <c r="AK1572" s="194"/>
      <c r="AL1572" s="194"/>
      <c r="AM1572" s="194"/>
      <c r="AN1572" s="194"/>
      <c r="AO1572" s="194"/>
      <c r="AP1572" s="194"/>
      <c r="AQ1572" s="194"/>
      <c r="AR1572" s="194"/>
      <c r="AS1572" s="46"/>
    </row>
    <row r="1573" spans="2:45" s="192" customFormat="1">
      <c r="B1573" s="193"/>
      <c r="C1573" s="193"/>
      <c r="D1573" s="194"/>
      <c r="E1573" s="194"/>
      <c r="H1573" s="194"/>
      <c r="I1573" s="194"/>
      <c r="J1573" s="194"/>
      <c r="K1573" s="194"/>
      <c r="L1573" s="194"/>
      <c r="M1573" s="194"/>
      <c r="N1573" s="194"/>
      <c r="O1573" s="194"/>
      <c r="P1573" s="194"/>
      <c r="Q1573" s="194"/>
      <c r="R1573" s="194"/>
      <c r="S1573" s="194"/>
      <c r="T1573" s="194"/>
      <c r="U1573" s="194"/>
      <c r="V1573" s="194"/>
      <c r="W1573" s="194"/>
      <c r="X1573" s="194"/>
      <c r="Y1573" s="194"/>
      <c r="Z1573" s="194"/>
      <c r="AA1573" s="194"/>
      <c r="AB1573" s="194"/>
      <c r="AC1573" s="194"/>
      <c r="AD1573" s="194"/>
      <c r="AE1573" s="194"/>
      <c r="AF1573" s="194"/>
      <c r="AG1573" s="194"/>
      <c r="AH1573" s="194"/>
      <c r="AI1573" s="194"/>
      <c r="AJ1573" s="194"/>
      <c r="AK1573" s="194"/>
      <c r="AL1573" s="194"/>
      <c r="AM1573" s="194"/>
      <c r="AN1573" s="194"/>
      <c r="AO1573" s="194"/>
      <c r="AP1573" s="194"/>
      <c r="AQ1573" s="194"/>
      <c r="AR1573" s="194"/>
      <c r="AS1573" s="46"/>
    </row>
    <row r="1574" spans="2:45" s="192" customFormat="1">
      <c r="B1574" s="193"/>
      <c r="C1574" s="193"/>
      <c r="D1574" s="194"/>
      <c r="E1574" s="194"/>
      <c r="H1574" s="194"/>
      <c r="I1574" s="194"/>
      <c r="J1574" s="194"/>
      <c r="K1574" s="194"/>
      <c r="L1574" s="194"/>
      <c r="M1574" s="194"/>
      <c r="N1574" s="194"/>
      <c r="O1574" s="194"/>
      <c r="P1574" s="194"/>
      <c r="Q1574" s="194"/>
      <c r="R1574" s="194"/>
      <c r="S1574" s="194"/>
      <c r="T1574" s="194"/>
      <c r="U1574" s="194"/>
      <c r="V1574" s="194"/>
      <c r="W1574" s="194"/>
      <c r="X1574" s="194"/>
      <c r="Y1574" s="194"/>
      <c r="Z1574" s="194"/>
      <c r="AA1574" s="194"/>
      <c r="AB1574" s="194"/>
      <c r="AC1574" s="194"/>
      <c r="AD1574" s="194"/>
      <c r="AE1574" s="194"/>
      <c r="AF1574" s="194"/>
      <c r="AG1574" s="194"/>
      <c r="AH1574" s="194"/>
      <c r="AI1574" s="194"/>
      <c r="AJ1574" s="194"/>
      <c r="AK1574" s="194"/>
      <c r="AL1574" s="194"/>
      <c r="AM1574" s="194"/>
      <c r="AN1574" s="194"/>
      <c r="AO1574" s="194"/>
      <c r="AP1574" s="194"/>
      <c r="AQ1574" s="194"/>
      <c r="AR1574" s="194"/>
      <c r="AS1574" s="46"/>
    </row>
    <row r="1575" spans="2:45" s="192" customFormat="1">
      <c r="B1575" s="193"/>
      <c r="C1575" s="193"/>
      <c r="D1575" s="194"/>
      <c r="E1575" s="194"/>
      <c r="H1575" s="194"/>
      <c r="I1575" s="194"/>
      <c r="J1575" s="194"/>
      <c r="K1575" s="194"/>
      <c r="L1575" s="194"/>
      <c r="M1575" s="194"/>
      <c r="N1575" s="194"/>
      <c r="O1575" s="194"/>
      <c r="P1575" s="194"/>
      <c r="Q1575" s="194"/>
      <c r="R1575" s="194"/>
      <c r="S1575" s="194"/>
      <c r="T1575" s="194"/>
      <c r="U1575" s="194"/>
      <c r="V1575" s="194"/>
      <c r="W1575" s="194"/>
      <c r="X1575" s="194"/>
      <c r="Y1575" s="194"/>
      <c r="Z1575" s="194"/>
      <c r="AA1575" s="194"/>
      <c r="AB1575" s="194"/>
      <c r="AC1575" s="194"/>
      <c r="AD1575" s="194"/>
      <c r="AE1575" s="194"/>
      <c r="AF1575" s="194"/>
      <c r="AG1575" s="194"/>
      <c r="AH1575" s="194"/>
      <c r="AI1575" s="194"/>
      <c r="AJ1575" s="194"/>
      <c r="AK1575" s="194"/>
      <c r="AL1575" s="194"/>
      <c r="AM1575" s="194"/>
      <c r="AN1575" s="194"/>
      <c r="AO1575" s="194"/>
      <c r="AP1575" s="194"/>
      <c r="AQ1575" s="194"/>
      <c r="AR1575" s="194"/>
      <c r="AS1575" s="46"/>
    </row>
    <row r="1576" spans="2:45" s="192" customFormat="1">
      <c r="B1576" s="193"/>
      <c r="C1576" s="193"/>
      <c r="D1576" s="194"/>
      <c r="E1576" s="194"/>
      <c r="H1576" s="194"/>
      <c r="I1576" s="194"/>
      <c r="J1576" s="194"/>
      <c r="K1576" s="194"/>
      <c r="L1576" s="194"/>
      <c r="M1576" s="194"/>
      <c r="N1576" s="194"/>
      <c r="O1576" s="194"/>
      <c r="P1576" s="194"/>
      <c r="Q1576" s="194"/>
      <c r="R1576" s="194"/>
      <c r="S1576" s="194"/>
      <c r="T1576" s="194"/>
      <c r="U1576" s="194"/>
      <c r="V1576" s="194"/>
      <c r="W1576" s="194"/>
      <c r="X1576" s="194"/>
      <c r="Y1576" s="194"/>
      <c r="Z1576" s="194"/>
      <c r="AA1576" s="194"/>
      <c r="AB1576" s="194"/>
      <c r="AC1576" s="194"/>
      <c r="AD1576" s="194"/>
      <c r="AE1576" s="194"/>
      <c r="AF1576" s="194"/>
      <c r="AG1576" s="194"/>
      <c r="AH1576" s="194"/>
      <c r="AI1576" s="194"/>
      <c r="AJ1576" s="194"/>
      <c r="AK1576" s="194"/>
      <c r="AL1576" s="194"/>
      <c r="AM1576" s="194"/>
      <c r="AN1576" s="194"/>
      <c r="AO1576" s="194"/>
      <c r="AP1576" s="194"/>
      <c r="AQ1576" s="194"/>
      <c r="AR1576" s="194"/>
      <c r="AS1576" s="46"/>
    </row>
    <row r="1577" spans="2:45" s="192" customFormat="1">
      <c r="B1577" s="193"/>
      <c r="C1577" s="193"/>
      <c r="D1577" s="194"/>
      <c r="E1577" s="194"/>
      <c r="H1577" s="194"/>
      <c r="I1577" s="194"/>
      <c r="J1577" s="194"/>
      <c r="K1577" s="194"/>
      <c r="L1577" s="194"/>
      <c r="M1577" s="194"/>
      <c r="N1577" s="194"/>
      <c r="O1577" s="194"/>
      <c r="P1577" s="194"/>
      <c r="Q1577" s="194"/>
      <c r="R1577" s="194"/>
      <c r="S1577" s="194"/>
      <c r="T1577" s="194"/>
      <c r="U1577" s="194"/>
      <c r="V1577" s="194"/>
      <c r="W1577" s="194"/>
      <c r="X1577" s="194"/>
      <c r="Y1577" s="194"/>
      <c r="Z1577" s="194"/>
      <c r="AA1577" s="194"/>
      <c r="AB1577" s="194"/>
      <c r="AC1577" s="194"/>
      <c r="AD1577" s="194"/>
      <c r="AE1577" s="194"/>
      <c r="AF1577" s="194"/>
      <c r="AG1577" s="194"/>
      <c r="AH1577" s="194"/>
      <c r="AI1577" s="194"/>
      <c r="AJ1577" s="194"/>
      <c r="AK1577" s="194"/>
      <c r="AL1577" s="194"/>
      <c r="AM1577" s="194"/>
      <c r="AN1577" s="194"/>
      <c r="AO1577" s="194"/>
      <c r="AP1577" s="194"/>
      <c r="AQ1577" s="194"/>
      <c r="AR1577" s="194"/>
      <c r="AS1577" s="46"/>
    </row>
    <row r="1578" spans="2:45" s="192" customFormat="1">
      <c r="B1578" s="193"/>
      <c r="C1578" s="193"/>
      <c r="D1578" s="194"/>
      <c r="E1578" s="194"/>
      <c r="H1578" s="194"/>
      <c r="I1578" s="194"/>
      <c r="J1578" s="194"/>
      <c r="K1578" s="194"/>
      <c r="L1578" s="194"/>
      <c r="M1578" s="194"/>
      <c r="N1578" s="194"/>
      <c r="O1578" s="194"/>
      <c r="P1578" s="194"/>
      <c r="Q1578" s="194"/>
      <c r="R1578" s="194"/>
      <c r="S1578" s="194"/>
      <c r="T1578" s="194"/>
      <c r="U1578" s="194"/>
      <c r="V1578" s="194"/>
      <c r="W1578" s="194"/>
      <c r="X1578" s="194"/>
      <c r="Y1578" s="194"/>
      <c r="Z1578" s="194"/>
      <c r="AA1578" s="194"/>
      <c r="AB1578" s="194"/>
      <c r="AC1578" s="194"/>
      <c r="AD1578" s="194"/>
      <c r="AE1578" s="194"/>
      <c r="AF1578" s="194"/>
      <c r="AG1578" s="194"/>
      <c r="AH1578" s="194"/>
      <c r="AI1578" s="194"/>
      <c r="AJ1578" s="194"/>
      <c r="AK1578" s="194"/>
      <c r="AL1578" s="194"/>
      <c r="AM1578" s="194"/>
      <c r="AN1578" s="194"/>
      <c r="AO1578" s="194"/>
      <c r="AP1578" s="194"/>
      <c r="AQ1578" s="194"/>
      <c r="AR1578" s="194"/>
      <c r="AS1578" s="46"/>
    </row>
    <row r="1579" spans="2:45" s="192" customFormat="1">
      <c r="B1579" s="193"/>
      <c r="C1579" s="193"/>
      <c r="D1579" s="194"/>
      <c r="E1579" s="194"/>
      <c r="H1579" s="194"/>
      <c r="I1579" s="194"/>
      <c r="J1579" s="194"/>
      <c r="K1579" s="194"/>
      <c r="L1579" s="194"/>
      <c r="M1579" s="194"/>
      <c r="N1579" s="194"/>
      <c r="O1579" s="194"/>
      <c r="P1579" s="194"/>
      <c r="Q1579" s="194"/>
      <c r="R1579" s="194"/>
      <c r="S1579" s="194"/>
      <c r="T1579" s="194"/>
      <c r="U1579" s="194"/>
      <c r="V1579" s="194"/>
      <c r="W1579" s="194"/>
      <c r="X1579" s="194"/>
      <c r="Y1579" s="194"/>
      <c r="Z1579" s="194"/>
      <c r="AA1579" s="194"/>
      <c r="AB1579" s="194"/>
      <c r="AC1579" s="194"/>
      <c r="AD1579" s="194"/>
      <c r="AE1579" s="194"/>
      <c r="AF1579" s="194"/>
      <c r="AG1579" s="194"/>
      <c r="AH1579" s="194"/>
      <c r="AI1579" s="194"/>
      <c r="AJ1579" s="194"/>
      <c r="AK1579" s="194"/>
      <c r="AL1579" s="194"/>
      <c r="AM1579" s="194"/>
      <c r="AN1579" s="194"/>
      <c r="AO1579" s="194"/>
      <c r="AP1579" s="194"/>
      <c r="AQ1579" s="194"/>
      <c r="AR1579" s="194"/>
      <c r="AS1579" s="46"/>
    </row>
    <row r="1580" spans="2:45" s="192" customFormat="1">
      <c r="B1580" s="193"/>
      <c r="C1580" s="193"/>
      <c r="D1580" s="194"/>
      <c r="E1580" s="194"/>
      <c r="H1580" s="194"/>
      <c r="I1580" s="194"/>
      <c r="J1580" s="194"/>
      <c r="K1580" s="194"/>
      <c r="L1580" s="194"/>
      <c r="M1580" s="194"/>
      <c r="N1580" s="194"/>
      <c r="O1580" s="194"/>
      <c r="P1580" s="194"/>
      <c r="Q1580" s="194"/>
      <c r="R1580" s="194"/>
      <c r="S1580" s="194"/>
      <c r="T1580" s="194"/>
      <c r="U1580" s="194"/>
      <c r="V1580" s="194"/>
      <c r="W1580" s="194"/>
      <c r="X1580" s="194"/>
      <c r="Y1580" s="194"/>
      <c r="Z1580" s="194"/>
      <c r="AA1580" s="194"/>
      <c r="AB1580" s="194"/>
      <c r="AC1580" s="194"/>
      <c r="AD1580" s="194"/>
      <c r="AE1580" s="194"/>
      <c r="AF1580" s="194"/>
      <c r="AG1580" s="194"/>
      <c r="AH1580" s="194"/>
      <c r="AI1580" s="194"/>
      <c r="AJ1580" s="194"/>
      <c r="AK1580" s="194"/>
      <c r="AL1580" s="194"/>
      <c r="AM1580" s="194"/>
      <c r="AN1580" s="194"/>
      <c r="AO1580" s="194"/>
      <c r="AP1580" s="194"/>
      <c r="AQ1580" s="194"/>
      <c r="AR1580" s="194"/>
      <c r="AS1580" s="46"/>
    </row>
    <row r="1581" spans="2:45" s="192" customFormat="1">
      <c r="B1581" s="193"/>
      <c r="C1581" s="193"/>
      <c r="D1581" s="194"/>
      <c r="E1581" s="194"/>
      <c r="H1581" s="194"/>
      <c r="I1581" s="194"/>
      <c r="J1581" s="194"/>
      <c r="K1581" s="194"/>
      <c r="L1581" s="194"/>
      <c r="M1581" s="194"/>
      <c r="N1581" s="194"/>
      <c r="O1581" s="194"/>
      <c r="P1581" s="194"/>
      <c r="Q1581" s="194"/>
      <c r="R1581" s="194"/>
      <c r="S1581" s="194"/>
      <c r="T1581" s="194"/>
      <c r="U1581" s="194"/>
      <c r="V1581" s="194"/>
      <c r="W1581" s="194"/>
      <c r="X1581" s="194"/>
      <c r="Y1581" s="194"/>
      <c r="Z1581" s="194"/>
      <c r="AA1581" s="194"/>
      <c r="AB1581" s="194"/>
      <c r="AC1581" s="194"/>
      <c r="AD1581" s="194"/>
      <c r="AE1581" s="194"/>
      <c r="AF1581" s="194"/>
      <c r="AG1581" s="194"/>
      <c r="AH1581" s="194"/>
      <c r="AI1581" s="194"/>
      <c r="AJ1581" s="194"/>
      <c r="AK1581" s="194"/>
      <c r="AL1581" s="194"/>
      <c r="AM1581" s="194"/>
      <c r="AN1581" s="194"/>
      <c r="AO1581" s="194"/>
      <c r="AP1581" s="194"/>
      <c r="AQ1581" s="194"/>
      <c r="AR1581" s="194"/>
      <c r="AS1581" s="46"/>
    </row>
    <row r="1582" spans="2:45" s="192" customFormat="1">
      <c r="B1582" s="193"/>
      <c r="C1582" s="193"/>
      <c r="D1582" s="194"/>
      <c r="E1582" s="194"/>
      <c r="H1582" s="194"/>
      <c r="I1582" s="194"/>
      <c r="J1582" s="194"/>
      <c r="K1582" s="194"/>
      <c r="L1582" s="194"/>
      <c r="M1582" s="194"/>
      <c r="N1582" s="194"/>
      <c r="O1582" s="194"/>
      <c r="P1582" s="194"/>
      <c r="Q1582" s="194"/>
      <c r="R1582" s="194"/>
      <c r="S1582" s="194"/>
      <c r="T1582" s="194"/>
      <c r="U1582" s="194"/>
      <c r="V1582" s="194"/>
      <c r="W1582" s="194"/>
      <c r="X1582" s="194"/>
      <c r="Y1582" s="194"/>
      <c r="Z1582" s="194"/>
      <c r="AA1582" s="194"/>
      <c r="AB1582" s="194"/>
      <c r="AC1582" s="194"/>
      <c r="AD1582" s="194"/>
      <c r="AE1582" s="194"/>
      <c r="AF1582" s="194"/>
      <c r="AG1582" s="194"/>
      <c r="AH1582" s="194"/>
      <c r="AI1582" s="194"/>
      <c r="AJ1582" s="194"/>
      <c r="AK1582" s="194"/>
      <c r="AL1582" s="194"/>
      <c r="AM1582" s="194"/>
      <c r="AN1582" s="194"/>
      <c r="AO1582" s="194"/>
      <c r="AP1582" s="194"/>
      <c r="AQ1582" s="194"/>
      <c r="AR1582" s="194"/>
      <c r="AS1582" s="46"/>
    </row>
    <row r="1583" spans="2:45" s="192" customFormat="1">
      <c r="B1583" s="193"/>
      <c r="C1583" s="193"/>
      <c r="D1583" s="194"/>
      <c r="E1583" s="194"/>
      <c r="H1583" s="194"/>
      <c r="I1583" s="194"/>
      <c r="J1583" s="194"/>
      <c r="K1583" s="194"/>
      <c r="L1583" s="194"/>
      <c r="M1583" s="194"/>
      <c r="N1583" s="194"/>
      <c r="O1583" s="194"/>
      <c r="P1583" s="194"/>
      <c r="Q1583" s="194"/>
      <c r="R1583" s="194"/>
      <c r="S1583" s="194"/>
      <c r="T1583" s="194"/>
      <c r="U1583" s="194"/>
      <c r="V1583" s="194"/>
      <c r="W1583" s="194"/>
      <c r="X1583" s="194"/>
      <c r="Y1583" s="194"/>
      <c r="Z1583" s="194"/>
      <c r="AA1583" s="194"/>
      <c r="AB1583" s="194"/>
      <c r="AC1583" s="194"/>
      <c r="AD1583" s="194"/>
      <c r="AE1583" s="194"/>
      <c r="AF1583" s="194"/>
      <c r="AG1583" s="194"/>
      <c r="AH1583" s="194"/>
      <c r="AI1583" s="194"/>
      <c r="AJ1583" s="194"/>
      <c r="AK1583" s="194"/>
      <c r="AL1583" s="194"/>
      <c r="AM1583" s="194"/>
      <c r="AN1583" s="194"/>
      <c r="AO1583" s="194"/>
      <c r="AP1583" s="194"/>
      <c r="AQ1583" s="194"/>
      <c r="AR1583" s="194"/>
      <c r="AS1583" s="46"/>
    </row>
    <row r="1584" spans="2:45" s="192" customFormat="1">
      <c r="B1584" s="193"/>
      <c r="C1584" s="193"/>
      <c r="D1584" s="194"/>
      <c r="E1584" s="194"/>
      <c r="H1584" s="194"/>
      <c r="I1584" s="194"/>
      <c r="J1584" s="194"/>
      <c r="K1584" s="194"/>
      <c r="L1584" s="194"/>
      <c r="M1584" s="194"/>
      <c r="N1584" s="194"/>
      <c r="O1584" s="194"/>
      <c r="P1584" s="194"/>
      <c r="Q1584" s="194"/>
      <c r="R1584" s="194"/>
      <c r="S1584" s="194"/>
      <c r="T1584" s="194"/>
      <c r="U1584" s="194"/>
      <c r="V1584" s="194"/>
      <c r="W1584" s="194"/>
      <c r="X1584" s="194"/>
      <c r="Y1584" s="194"/>
      <c r="Z1584" s="194"/>
      <c r="AA1584" s="194"/>
      <c r="AB1584" s="194"/>
      <c r="AC1584" s="194"/>
      <c r="AD1584" s="194"/>
      <c r="AE1584" s="194"/>
      <c r="AF1584" s="194"/>
      <c r="AG1584" s="194"/>
      <c r="AH1584" s="194"/>
      <c r="AI1584" s="194"/>
      <c r="AJ1584" s="194"/>
      <c r="AK1584" s="194"/>
      <c r="AL1584" s="194"/>
      <c r="AM1584" s="194"/>
      <c r="AN1584" s="194"/>
      <c r="AO1584" s="194"/>
      <c r="AP1584" s="194"/>
      <c r="AQ1584" s="194"/>
      <c r="AR1584" s="194"/>
      <c r="AS1584" s="46"/>
    </row>
    <row r="1585" spans="2:45" s="192" customFormat="1">
      <c r="B1585" s="193"/>
      <c r="C1585" s="193"/>
      <c r="D1585" s="194"/>
      <c r="E1585" s="194"/>
      <c r="H1585" s="194"/>
      <c r="I1585" s="194"/>
      <c r="J1585" s="194"/>
      <c r="K1585" s="194"/>
      <c r="L1585" s="194"/>
      <c r="M1585" s="194"/>
      <c r="N1585" s="194"/>
      <c r="O1585" s="194"/>
      <c r="P1585" s="194"/>
      <c r="Q1585" s="194"/>
      <c r="R1585" s="194"/>
      <c r="S1585" s="194"/>
      <c r="T1585" s="194"/>
      <c r="U1585" s="194"/>
      <c r="V1585" s="194"/>
      <c r="W1585" s="194"/>
      <c r="X1585" s="194"/>
      <c r="Y1585" s="194"/>
      <c r="Z1585" s="194"/>
      <c r="AA1585" s="194"/>
      <c r="AB1585" s="194"/>
      <c r="AC1585" s="194"/>
      <c r="AD1585" s="194"/>
      <c r="AE1585" s="194"/>
      <c r="AF1585" s="194"/>
      <c r="AG1585" s="194"/>
      <c r="AH1585" s="194"/>
      <c r="AI1585" s="194"/>
      <c r="AJ1585" s="194"/>
      <c r="AK1585" s="194"/>
      <c r="AL1585" s="194"/>
      <c r="AM1585" s="194"/>
      <c r="AN1585" s="194"/>
      <c r="AO1585" s="194"/>
      <c r="AP1585" s="194"/>
      <c r="AQ1585" s="194"/>
      <c r="AR1585" s="194"/>
      <c r="AS1585" s="46"/>
    </row>
    <row r="1586" spans="2:45" s="192" customFormat="1">
      <c r="B1586" s="193"/>
      <c r="C1586" s="193"/>
      <c r="D1586" s="194"/>
      <c r="E1586" s="194"/>
      <c r="H1586" s="194"/>
      <c r="I1586" s="194"/>
      <c r="J1586" s="194"/>
      <c r="K1586" s="194"/>
      <c r="L1586" s="194"/>
      <c r="M1586" s="194"/>
      <c r="N1586" s="194"/>
      <c r="O1586" s="194"/>
      <c r="P1586" s="194"/>
      <c r="Q1586" s="194"/>
      <c r="R1586" s="194"/>
      <c r="S1586" s="194"/>
      <c r="T1586" s="194"/>
      <c r="U1586" s="194"/>
      <c r="V1586" s="194"/>
      <c r="W1586" s="194"/>
      <c r="X1586" s="194"/>
      <c r="Y1586" s="194"/>
      <c r="Z1586" s="194"/>
      <c r="AA1586" s="194"/>
      <c r="AB1586" s="194"/>
      <c r="AC1586" s="194"/>
      <c r="AD1586" s="194"/>
      <c r="AE1586" s="194"/>
      <c r="AF1586" s="194"/>
      <c r="AG1586" s="194"/>
      <c r="AH1586" s="194"/>
      <c r="AI1586" s="194"/>
      <c r="AJ1586" s="194"/>
      <c r="AK1586" s="194"/>
      <c r="AL1586" s="194"/>
      <c r="AM1586" s="194"/>
      <c r="AN1586" s="194"/>
      <c r="AO1586" s="194"/>
      <c r="AP1586" s="194"/>
      <c r="AQ1586" s="194"/>
      <c r="AR1586" s="194"/>
      <c r="AS1586" s="46"/>
    </row>
    <row r="1587" spans="2:45" s="192" customFormat="1">
      <c r="B1587" s="193"/>
      <c r="C1587" s="193"/>
      <c r="D1587" s="194"/>
      <c r="E1587" s="194"/>
      <c r="H1587" s="194"/>
      <c r="I1587" s="194"/>
      <c r="J1587" s="194"/>
      <c r="K1587" s="194"/>
      <c r="L1587" s="194"/>
      <c r="M1587" s="194"/>
      <c r="N1587" s="194"/>
      <c r="O1587" s="194"/>
      <c r="P1587" s="194"/>
      <c r="Q1587" s="194"/>
      <c r="R1587" s="194"/>
      <c r="S1587" s="194"/>
      <c r="T1587" s="194"/>
      <c r="U1587" s="194"/>
      <c r="V1587" s="194"/>
      <c r="W1587" s="194"/>
      <c r="X1587" s="194"/>
      <c r="Y1587" s="194"/>
      <c r="Z1587" s="194"/>
      <c r="AA1587" s="194"/>
      <c r="AB1587" s="194"/>
      <c r="AC1587" s="194"/>
      <c r="AD1587" s="194"/>
      <c r="AE1587" s="194"/>
      <c r="AF1587" s="194"/>
      <c r="AG1587" s="194"/>
      <c r="AH1587" s="194"/>
      <c r="AI1587" s="194"/>
      <c r="AJ1587" s="194"/>
      <c r="AK1587" s="194"/>
      <c r="AL1587" s="194"/>
      <c r="AM1587" s="194"/>
      <c r="AN1587" s="194"/>
      <c r="AO1587" s="194"/>
      <c r="AP1587" s="194"/>
      <c r="AQ1587" s="194"/>
      <c r="AR1587" s="194"/>
      <c r="AS1587" s="46"/>
    </row>
    <row r="1588" spans="2:45" s="192" customFormat="1">
      <c r="B1588" s="193"/>
      <c r="C1588" s="193"/>
      <c r="D1588" s="194"/>
      <c r="E1588" s="194"/>
      <c r="H1588" s="194"/>
      <c r="I1588" s="194"/>
      <c r="J1588" s="194"/>
      <c r="K1588" s="194"/>
      <c r="L1588" s="194"/>
      <c r="M1588" s="194"/>
      <c r="N1588" s="194"/>
      <c r="O1588" s="194"/>
      <c r="P1588" s="194"/>
      <c r="Q1588" s="194"/>
      <c r="R1588" s="194"/>
      <c r="S1588" s="194"/>
      <c r="T1588" s="194"/>
      <c r="U1588" s="194"/>
      <c r="V1588" s="194"/>
      <c r="W1588" s="194"/>
      <c r="X1588" s="194"/>
      <c r="Y1588" s="194"/>
      <c r="Z1588" s="194"/>
      <c r="AA1588" s="194"/>
      <c r="AB1588" s="194"/>
      <c r="AC1588" s="194"/>
      <c r="AD1588" s="194"/>
      <c r="AE1588" s="194"/>
      <c r="AF1588" s="194"/>
      <c r="AG1588" s="194"/>
      <c r="AH1588" s="194"/>
      <c r="AI1588" s="194"/>
      <c r="AJ1588" s="194"/>
      <c r="AK1588" s="194"/>
      <c r="AL1588" s="194"/>
      <c r="AM1588" s="194"/>
      <c r="AN1588" s="194"/>
      <c r="AO1588" s="194"/>
      <c r="AP1588" s="194"/>
      <c r="AQ1588" s="194"/>
      <c r="AR1588" s="194"/>
      <c r="AS1588" s="46"/>
    </row>
    <row r="1589" spans="2:45" s="192" customFormat="1">
      <c r="B1589" s="193"/>
      <c r="C1589" s="193"/>
      <c r="D1589" s="194"/>
      <c r="E1589" s="194"/>
      <c r="H1589" s="194"/>
      <c r="I1589" s="194"/>
      <c r="J1589" s="194"/>
      <c r="K1589" s="194"/>
      <c r="L1589" s="194"/>
      <c r="M1589" s="194"/>
      <c r="N1589" s="194"/>
      <c r="O1589" s="194"/>
      <c r="P1589" s="194"/>
      <c r="Q1589" s="194"/>
      <c r="R1589" s="194"/>
      <c r="S1589" s="194"/>
      <c r="T1589" s="194"/>
      <c r="U1589" s="194"/>
      <c r="V1589" s="194"/>
      <c r="W1589" s="194"/>
      <c r="X1589" s="194"/>
      <c r="Y1589" s="194"/>
      <c r="Z1589" s="194"/>
      <c r="AA1589" s="194"/>
      <c r="AB1589" s="194"/>
      <c r="AC1589" s="194"/>
      <c r="AD1589" s="194"/>
      <c r="AE1589" s="194"/>
      <c r="AF1589" s="194"/>
      <c r="AG1589" s="194"/>
      <c r="AH1589" s="194"/>
      <c r="AI1589" s="194"/>
      <c r="AJ1589" s="194"/>
      <c r="AK1589" s="194"/>
      <c r="AL1589" s="194"/>
      <c r="AM1589" s="194"/>
      <c r="AN1589" s="194"/>
      <c r="AO1589" s="194"/>
      <c r="AP1589" s="194"/>
      <c r="AQ1589" s="194"/>
      <c r="AR1589" s="194"/>
      <c r="AS1589" s="46"/>
    </row>
    <row r="1590" spans="2:45" s="192" customFormat="1">
      <c r="B1590" s="193"/>
      <c r="C1590" s="193"/>
      <c r="D1590" s="194"/>
      <c r="E1590" s="194"/>
      <c r="H1590" s="194"/>
      <c r="I1590" s="194"/>
      <c r="J1590" s="194"/>
      <c r="K1590" s="194"/>
      <c r="L1590" s="194"/>
      <c r="M1590" s="194"/>
      <c r="N1590" s="194"/>
      <c r="O1590" s="194"/>
      <c r="P1590" s="194"/>
      <c r="Q1590" s="194"/>
      <c r="R1590" s="194"/>
      <c r="S1590" s="194"/>
      <c r="T1590" s="194"/>
      <c r="U1590" s="194"/>
      <c r="V1590" s="194"/>
      <c r="W1590" s="194"/>
      <c r="X1590" s="194"/>
      <c r="Y1590" s="194"/>
      <c r="Z1590" s="194"/>
      <c r="AA1590" s="194"/>
      <c r="AB1590" s="194"/>
      <c r="AC1590" s="194"/>
      <c r="AD1590" s="194"/>
      <c r="AE1590" s="194"/>
      <c r="AF1590" s="194"/>
      <c r="AG1590" s="194"/>
      <c r="AH1590" s="194"/>
      <c r="AI1590" s="194"/>
      <c r="AJ1590" s="194"/>
      <c r="AK1590" s="194"/>
      <c r="AL1590" s="194"/>
      <c r="AM1590" s="194"/>
      <c r="AN1590" s="194"/>
      <c r="AO1590" s="194"/>
      <c r="AP1590" s="194"/>
      <c r="AQ1590" s="194"/>
      <c r="AR1590" s="194"/>
      <c r="AS1590" s="46"/>
    </row>
    <row r="1591" spans="2:45" s="192" customFormat="1">
      <c r="B1591" s="193"/>
      <c r="C1591" s="193"/>
      <c r="D1591" s="194"/>
      <c r="E1591" s="194"/>
      <c r="H1591" s="194"/>
      <c r="I1591" s="194"/>
      <c r="J1591" s="194"/>
      <c r="K1591" s="194"/>
      <c r="L1591" s="194"/>
      <c r="M1591" s="194"/>
      <c r="N1591" s="194"/>
      <c r="O1591" s="194"/>
      <c r="P1591" s="194"/>
      <c r="Q1591" s="194"/>
      <c r="R1591" s="194"/>
      <c r="S1591" s="194"/>
      <c r="T1591" s="194"/>
      <c r="U1591" s="194"/>
      <c r="V1591" s="194"/>
      <c r="W1591" s="194"/>
      <c r="X1591" s="194"/>
      <c r="Y1591" s="194"/>
      <c r="Z1591" s="194"/>
      <c r="AA1591" s="194"/>
      <c r="AB1591" s="194"/>
      <c r="AC1591" s="194"/>
      <c r="AD1591" s="194"/>
      <c r="AE1591" s="194"/>
      <c r="AF1591" s="194"/>
      <c r="AG1591" s="194"/>
      <c r="AH1591" s="194"/>
      <c r="AI1591" s="194"/>
      <c r="AJ1591" s="194"/>
      <c r="AK1591" s="194"/>
      <c r="AL1591" s="194"/>
      <c r="AM1591" s="194"/>
      <c r="AN1591" s="194"/>
      <c r="AO1591" s="194"/>
      <c r="AP1591" s="194"/>
      <c r="AQ1591" s="194"/>
      <c r="AR1591" s="194"/>
      <c r="AS1591" s="46"/>
    </row>
    <row r="1592" spans="2:45" s="192" customFormat="1">
      <c r="B1592" s="193"/>
      <c r="C1592" s="193"/>
      <c r="D1592" s="194"/>
      <c r="E1592" s="194"/>
      <c r="H1592" s="194"/>
      <c r="I1592" s="194"/>
      <c r="J1592" s="194"/>
      <c r="K1592" s="194"/>
      <c r="L1592" s="194"/>
      <c r="M1592" s="194"/>
      <c r="N1592" s="194"/>
      <c r="O1592" s="194"/>
      <c r="P1592" s="194"/>
      <c r="Q1592" s="194"/>
      <c r="R1592" s="194"/>
      <c r="S1592" s="194"/>
      <c r="T1592" s="194"/>
      <c r="U1592" s="194"/>
      <c r="V1592" s="194"/>
      <c r="W1592" s="194"/>
      <c r="X1592" s="194"/>
      <c r="Y1592" s="194"/>
      <c r="Z1592" s="194"/>
      <c r="AA1592" s="194"/>
      <c r="AB1592" s="194"/>
      <c r="AC1592" s="194"/>
      <c r="AD1592" s="194"/>
      <c r="AE1592" s="194"/>
      <c r="AF1592" s="194"/>
      <c r="AG1592" s="194"/>
      <c r="AH1592" s="194"/>
      <c r="AI1592" s="194"/>
      <c r="AJ1592" s="194"/>
      <c r="AK1592" s="194"/>
      <c r="AL1592" s="194"/>
      <c r="AM1592" s="194"/>
      <c r="AN1592" s="194"/>
      <c r="AO1592" s="194"/>
      <c r="AP1592" s="194"/>
      <c r="AQ1592" s="194"/>
      <c r="AR1592" s="194"/>
      <c r="AS1592" s="46"/>
    </row>
    <row r="1593" spans="2:45" s="192" customFormat="1">
      <c r="B1593" s="193"/>
      <c r="C1593" s="193"/>
      <c r="D1593" s="194"/>
      <c r="E1593" s="194"/>
      <c r="H1593" s="194"/>
      <c r="I1593" s="194"/>
      <c r="J1593" s="194"/>
      <c r="K1593" s="194"/>
      <c r="L1593" s="194"/>
      <c r="M1593" s="194"/>
      <c r="N1593" s="194"/>
      <c r="O1593" s="194"/>
      <c r="P1593" s="194"/>
      <c r="Q1593" s="194"/>
      <c r="R1593" s="194"/>
      <c r="S1593" s="194"/>
      <c r="T1593" s="194"/>
      <c r="U1593" s="194"/>
      <c r="V1593" s="194"/>
      <c r="W1593" s="194"/>
      <c r="X1593" s="194"/>
      <c r="Y1593" s="194"/>
      <c r="Z1593" s="194"/>
      <c r="AA1593" s="194"/>
      <c r="AB1593" s="194"/>
      <c r="AC1593" s="194"/>
      <c r="AD1593" s="194"/>
      <c r="AE1593" s="194"/>
      <c r="AF1593" s="194"/>
      <c r="AG1593" s="194"/>
      <c r="AH1593" s="194"/>
      <c r="AI1593" s="194"/>
      <c r="AJ1593" s="194"/>
      <c r="AK1593" s="194"/>
      <c r="AL1593" s="194"/>
      <c r="AM1593" s="194"/>
      <c r="AN1593" s="194"/>
      <c r="AO1593" s="194"/>
      <c r="AP1593" s="194"/>
      <c r="AQ1593" s="194"/>
      <c r="AR1593" s="194"/>
      <c r="AS1593" s="46"/>
    </row>
    <row r="1594" spans="2:45" s="192" customFormat="1">
      <c r="B1594" s="193"/>
      <c r="C1594" s="193"/>
      <c r="D1594" s="194"/>
      <c r="E1594" s="194"/>
      <c r="H1594" s="194"/>
      <c r="I1594" s="194"/>
      <c r="J1594" s="194"/>
      <c r="K1594" s="194"/>
      <c r="L1594" s="194"/>
      <c r="M1594" s="194"/>
      <c r="N1594" s="194"/>
      <c r="O1594" s="194"/>
      <c r="P1594" s="194"/>
      <c r="Q1594" s="194"/>
      <c r="R1594" s="194"/>
      <c r="S1594" s="194"/>
      <c r="T1594" s="194"/>
      <c r="U1594" s="194"/>
      <c r="V1594" s="194"/>
      <c r="W1594" s="194"/>
      <c r="X1594" s="194"/>
      <c r="Y1594" s="194"/>
      <c r="Z1594" s="194"/>
      <c r="AA1594" s="194"/>
      <c r="AB1594" s="194"/>
      <c r="AC1594" s="194"/>
      <c r="AD1594" s="194"/>
      <c r="AE1594" s="194"/>
      <c r="AF1594" s="194"/>
      <c r="AG1594" s="194"/>
      <c r="AH1594" s="194"/>
      <c r="AI1594" s="194"/>
      <c r="AJ1594" s="194"/>
      <c r="AK1594" s="194"/>
      <c r="AL1594" s="194"/>
      <c r="AM1594" s="194"/>
      <c r="AN1594" s="194"/>
      <c r="AO1594" s="194"/>
      <c r="AP1594" s="194"/>
      <c r="AQ1594" s="194"/>
      <c r="AR1594" s="194"/>
      <c r="AS1594" s="46"/>
    </row>
    <row r="1595" spans="2:45" s="192" customFormat="1">
      <c r="B1595" s="193"/>
      <c r="C1595" s="193"/>
      <c r="D1595" s="194"/>
      <c r="E1595" s="194"/>
      <c r="H1595" s="194"/>
      <c r="I1595" s="194"/>
      <c r="J1595" s="194"/>
      <c r="K1595" s="194"/>
      <c r="L1595" s="194"/>
      <c r="M1595" s="194"/>
      <c r="N1595" s="194"/>
      <c r="O1595" s="194"/>
      <c r="P1595" s="194"/>
      <c r="Q1595" s="194"/>
      <c r="R1595" s="194"/>
      <c r="S1595" s="194"/>
      <c r="T1595" s="194"/>
      <c r="U1595" s="194"/>
      <c r="V1595" s="194"/>
      <c r="W1595" s="194"/>
      <c r="X1595" s="194"/>
      <c r="Y1595" s="194"/>
      <c r="Z1595" s="194"/>
      <c r="AA1595" s="194"/>
      <c r="AB1595" s="194"/>
      <c r="AC1595" s="194"/>
      <c r="AD1595" s="194"/>
      <c r="AE1595" s="194"/>
      <c r="AF1595" s="194"/>
      <c r="AG1595" s="194"/>
      <c r="AH1595" s="194"/>
      <c r="AI1595" s="194"/>
      <c r="AJ1595" s="194"/>
      <c r="AK1595" s="194"/>
      <c r="AL1595" s="194"/>
      <c r="AM1595" s="194"/>
      <c r="AN1595" s="194"/>
      <c r="AO1595" s="194"/>
      <c r="AP1595" s="194"/>
      <c r="AQ1595" s="194"/>
      <c r="AR1595" s="194"/>
      <c r="AS1595" s="46"/>
    </row>
    <row r="1596" spans="2:45" s="192" customFormat="1">
      <c r="B1596" s="193"/>
      <c r="C1596" s="193"/>
      <c r="D1596" s="194"/>
      <c r="E1596" s="194"/>
      <c r="H1596" s="194"/>
      <c r="I1596" s="194"/>
      <c r="J1596" s="194"/>
      <c r="K1596" s="194"/>
      <c r="L1596" s="194"/>
      <c r="M1596" s="194"/>
      <c r="N1596" s="194"/>
      <c r="O1596" s="194"/>
      <c r="P1596" s="194"/>
      <c r="Q1596" s="194"/>
      <c r="R1596" s="194"/>
      <c r="S1596" s="194"/>
      <c r="T1596" s="194"/>
      <c r="U1596" s="194"/>
      <c r="V1596" s="194"/>
      <c r="W1596" s="194"/>
      <c r="X1596" s="194"/>
      <c r="Y1596" s="194"/>
      <c r="Z1596" s="194"/>
      <c r="AA1596" s="194"/>
      <c r="AB1596" s="194"/>
      <c r="AC1596" s="194"/>
      <c r="AD1596" s="194"/>
      <c r="AE1596" s="194"/>
      <c r="AF1596" s="194"/>
      <c r="AG1596" s="194"/>
      <c r="AH1596" s="194"/>
      <c r="AI1596" s="194"/>
      <c r="AJ1596" s="194"/>
      <c r="AK1596" s="194"/>
      <c r="AL1596" s="194"/>
      <c r="AM1596" s="194"/>
      <c r="AN1596" s="194"/>
      <c r="AO1596" s="194"/>
      <c r="AP1596" s="194"/>
      <c r="AQ1596" s="194"/>
      <c r="AR1596" s="194"/>
      <c r="AS1596" s="46"/>
    </row>
    <row r="1597" spans="2:45" s="192" customFormat="1">
      <c r="B1597" s="193"/>
      <c r="C1597" s="193"/>
      <c r="D1597" s="194"/>
      <c r="E1597" s="194"/>
      <c r="H1597" s="194"/>
      <c r="I1597" s="194"/>
      <c r="J1597" s="194"/>
      <c r="K1597" s="194"/>
      <c r="L1597" s="194"/>
      <c r="M1597" s="194"/>
      <c r="N1597" s="194"/>
      <c r="O1597" s="194"/>
      <c r="P1597" s="194"/>
      <c r="Q1597" s="194"/>
      <c r="R1597" s="194"/>
      <c r="S1597" s="194"/>
      <c r="T1597" s="194"/>
      <c r="U1597" s="194"/>
      <c r="V1597" s="194"/>
      <c r="W1597" s="194"/>
      <c r="X1597" s="194"/>
      <c r="Y1597" s="194"/>
      <c r="Z1597" s="194"/>
      <c r="AA1597" s="194"/>
      <c r="AB1597" s="194"/>
      <c r="AC1597" s="194"/>
      <c r="AD1597" s="194"/>
      <c r="AE1597" s="194"/>
      <c r="AF1597" s="194"/>
      <c r="AG1597" s="194"/>
      <c r="AH1597" s="194"/>
      <c r="AI1597" s="194"/>
      <c r="AJ1597" s="194"/>
      <c r="AK1597" s="194"/>
      <c r="AL1597" s="194"/>
      <c r="AM1597" s="194"/>
      <c r="AN1597" s="194"/>
      <c r="AO1597" s="194"/>
      <c r="AP1597" s="194"/>
      <c r="AQ1597" s="194"/>
      <c r="AR1597" s="194"/>
      <c r="AS1597" s="46"/>
    </row>
    <row r="1598" spans="2:45" s="192" customFormat="1">
      <c r="B1598" s="193"/>
      <c r="C1598" s="193"/>
      <c r="D1598" s="194"/>
      <c r="E1598" s="194"/>
      <c r="H1598" s="194"/>
      <c r="I1598" s="194"/>
      <c r="J1598" s="194"/>
      <c r="K1598" s="194"/>
      <c r="L1598" s="194"/>
      <c r="M1598" s="194"/>
      <c r="N1598" s="194"/>
      <c r="O1598" s="194"/>
      <c r="P1598" s="194"/>
      <c r="Q1598" s="194"/>
      <c r="R1598" s="194"/>
      <c r="S1598" s="194"/>
      <c r="T1598" s="194"/>
      <c r="U1598" s="194"/>
      <c r="V1598" s="194"/>
      <c r="W1598" s="194"/>
      <c r="X1598" s="194"/>
      <c r="Y1598" s="194"/>
      <c r="Z1598" s="194"/>
      <c r="AA1598" s="194"/>
      <c r="AB1598" s="194"/>
      <c r="AC1598" s="194"/>
      <c r="AD1598" s="194"/>
      <c r="AE1598" s="194"/>
      <c r="AF1598" s="194"/>
      <c r="AG1598" s="194"/>
      <c r="AH1598" s="194"/>
      <c r="AI1598" s="194"/>
      <c r="AJ1598" s="194"/>
      <c r="AK1598" s="194"/>
      <c r="AL1598" s="194"/>
      <c r="AM1598" s="194"/>
      <c r="AN1598" s="194"/>
      <c r="AO1598" s="194"/>
      <c r="AP1598" s="194"/>
      <c r="AQ1598" s="194"/>
      <c r="AR1598" s="194"/>
      <c r="AS1598" s="46"/>
    </row>
    <row r="1599" spans="2:45" s="192" customFormat="1">
      <c r="B1599" s="193"/>
      <c r="C1599" s="193"/>
      <c r="D1599" s="194"/>
      <c r="E1599" s="194"/>
      <c r="H1599" s="194"/>
      <c r="I1599" s="194"/>
      <c r="J1599" s="194"/>
      <c r="K1599" s="194"/>
      <c r="L1599" s="194"/>
      <c r="M1599" s="194"/>
      <c r="N1599" s="194"/>
      <c r="O1599" s="194"/>
      <c r="P1599" s="194"/>
      <c r="Q1599" s="194"/>
      <c r="R1599" s="194"/>
      <c r="S1599" s="194"/>
      <c r="T1599" s="194"/>
      <c r="U1599" s="194"/>
      <c r="V1599" s="194"/>
      <c r="W1599" s="194"/>
      <c r="X1599" s="194"/>
      <c r="Y1599" s="194"/>
      <c r="Z1599" s="194"/>
      <c r="AA1599" s="194"/>
      <c r="AB1599" s="194"/>
      <c r="AC1599" s="194"/>
      <c r="AD1599" s="194"/>
      <c r="AE1599" s="194"/>
      <c r="AF1599" s="194"/>
      <c r="AG1599" s="194"/>
      <c r="AH1599" s="194"/>
      <c r="AI1599" s="194"/>
      <c r="AJ1599" s="194"/>
      <c r="AK1599" s="194"/>
      <c r="AL1599" s="194"/>
      <c r="AM1599" s="194"/>
      <c r="AN1599" s="194"/>
      <c r="AO1599" s="194"/>
      <c r="AP1599" s="194"/>
      <c r="AQ1599" s="194"/>
      <c r="AR1599" s="194"/>
      <c r="AS1599" s="46"/>
    </row>
    <row r="1600" spans="2:45" s="192" customFormat="1">
      <c r="B1600" s="193"/>
      <c r="C1600" s="193"/>
      <c r="D1600" s="194"/>
      <c r="E1600" s="194"/>
      <c r="H1600" s="194"/>
      <c r="I1600" s="194"/>
      <c r="J1600" s="194"/>
      <c r="K1600" s="194"/>
      <c r="L1600" s="194"/>
      <c r="M1600" s="194"/>
      <c r="N1600" s="194"/>
      <c r="O1600" s="194"/>
      <c r="P1600" s="194"/>
      <c r="Q1600" s="194"/>
      <c r="R1600" s="194"/>
      <c r="S1600" s="194"/>
      <c r="T1600" s="194"/>
      <c r="U1600" s="194"/>
      <c r="V1600" s="194"/>
      <c r="W1600" s="194"/>
      <c r="X1600" s="194"/>
      <c r="Y1600" s="194"/>
      <c r="Z1600" s="194"/>
      <c r="AA1600" s="194"/>
      <c r="AB1600" s="194"/>
      <c r="AC1600" s="194"/>
      <c r="AD1600" s="194"/>
      <c r="AE1600" s="194"/>
      <c r="AF1600" s="194"/>
      <c r="AG1600" s="194"/>
      <c r="AH1600" s="194"/>
      <c r="AI1600" s="194"/>
      <c r="AJ1600" s="194"/>
      <c r="AK1600" s="194"/>
      <c r="AL1600" s="194"/>
      <c r="AM1600" s="194"/>
      <c r="AN1600" s="194"/>
      <c r="AO1600" s="194"/>
      <c r="AP1600" s="194"/>
      <c r="AQ1600" s="194"/>
      <c r="AR1600" s="194"/>
      <c r="AS1600" s="46"/>
    </row>
    <row r="1601" spans="2:45" s="192" customFormat="1">
      <c r="B1601" s="193"/>
      <c r="C1601" s="193"/>
      <c r="D1601" s="194"/>
      <c r="E1601" s="194"/>
      <c r="H1601" s="194"/>
      <c r="I1601" s="194"/>
      <c r="J1601" s="194"/>
      <c r="K1601" s="194"/>
      <c r="L1601" s="194"/>
      <c r="M1601" s="194"/>
      <c r="N1601" s="194"/>
      <c r="O1601" s="194"/>
      <c r="P1601" s="194"/>
      <c r="Q1601" s="194"/>
      <c r="R1601" s="194"/>
      <c r="S1601" s="194"/>
      <c r="T1601" s="194"/>
      <c r="U1601" s="194"/>
      <c r="V1601" s="194"/>
      <c r="W1601" s="194"/>
      <c r="X1601" s="194"/>
      <c r="Y1601" s="194"/>
      <c r="Z1601" s="194"/>
      <c r="AA1601" s="194"/>
      <c r="AB1601" s="194"/>
      <c r="AC1601" s="194"/>
      <c r="AD1601" s="194"/>
      <c r="AE1601" s="194"/>
      <c r="AF1601" s="194"/>
      <c r="AG1601" s="194"/>
      <c r="AH1601" s="194"/>
      <c r="AI1601" s="194"/>
      <c r="AJ1601" s="194"/>
      <c r="AK1601" s="194"/>
      <c r="AL1601" s="194"/>
      <c r="AM1601" s="194"/>
      <c r="AN1601" s="194"/>
      <c r="AO1601" s="194"/>
      <c r="AP1601" s="194"/>
      <c r="AQ1601" s="194"/>
      <c r="AR1601" s="194"/>
      <c r="AS1601" s="46"/>
    </row>
    <row r="1602" spans="2:45" s="192" customFormat="1">
      <c r="B1602" s="193"/>
      <c r="C1602" s="193"/>
      <c r="D1602" s="194"/>
      <c r="E1602" s="194"/>
      <c r="H1602" s="194"/>
      <c r="I1602" s="194"/>
      <c r="J1602" s="194"/>
      <c r="K1602" s="194"/>
      <c r="L1602" s="194"/>
      <c r="M1602" s="194"/>
      <c r="N1602" s="194"/>
      <c r="O1602" s="194"/>
      <c r="P1602" s="194"/>
      <c r="Q1602" s="194"/>
      <c r="R1602" s="194"/>
      <c r="S1602" s="194"/>
      <c r="T1602" s="194"/>
      <c r="U1602" s="194"/>
      <c r="V1602" s="194"/>
      <c r="W1602" s="194"/>
      <c r="X1602" s="194"/>
      <c r="Y1602" s="194"/>
      <c r="Z1602" s="194"/>
      <c r="AA1602" s="194"/>
      <c r="AB1602" s="194"/>
      <c r="AC1602" s="194"/>
      <c r="AD1602" s="194"/>
      <c r="AE1602" s="194"/>
      <c r="AF1602" s="194"/>
      <c r="AG1602" s="194"/>
      <c r="AH1602" s="194"/>
      <c r="AI1602" s="194"/>
      <c r="AJ1602" s="194"/>
      <c r="AK1602" s="194"/>
      <c r="AL1602" s="194"/>
      <c r="AM1602" s="194"/>
      <c r="AN1602" s="194"/>
      <c r="AO1602" s="194"/>
      <c r="AP1602" s="194"/>
      <c r="AQ1602" s="194"/>
      <c r="AR1602" s="194"/>
      <c r="AS1602" s="46"/>
    </row>
    <row r="1603" spans="2:45" s="192" customFormat="1">
      <c r="B1603" s="193"/>
      <c r="C1603" s="193"/>
      <c r="D1603" s="194"/>
      <c r="E1603" s="194"/>
      <c r="H1603" s="194"/>
      <c r="I1603" s="194"/>
      <c r="J1603" s="194"/>
      <c r="K1603" s="194"/>
      <c r="L1603" s="194"/>
      <c r="M1603" s="194"/>
      <c r="N1603" s="194"/>
      <c r="O1603" s="194"/>
      <c r="P1603" s="194"/>
      <c r="Q1603" s="194"/>
      <c r="R1603" s="194"/>
      <c r="S1603" s="194"/>
      <c r="T1603" s="194"/>
      <c r="U1603" s="194"/>
      <c r="V1603" s="194"/>
      <c r="W1603" s="194"/>
      <c r="X1603" s="194"/>
      <c r="Y1603" s="194"/>
      <c r="Z1603" s="194"/>
      <c r="AA1603" s="194"/>
      <c r="AB1603" s="194"/>
      <c r="AC1603" s="194"/>
      <c r="AD1603" s="194"/>
      <c r="AE1603" s="194"/>
      <c r="AF1603" s="194"/>
      <c r="AG1603" s="194"/>
      <c r="AH1603" s="194"/>
      <c r="AI1603" s="194"/>
      <c r="AJ1603" s="194"/>
      <c r="AK1603" s="194"/>
      <c r="AL1603" s="194"/>
      <c r="AM1603" s="194"/>
      <c r="AN1603" s="194"/>
      <c r="AO1603" s="194"/>
      <c r="AP1603" s="194"/>
      <c r="AQ1603" s="194"/>
      <c r="AR1603" s="194"/>
      <c r="AS1603" s="46"/>
    </row>
    <row r="1604" spans="2:45" s="192" customFormat="1">
      <c r="B1604" s="193"/>
      <c r="C1604" s="193"/>
      <c r="D1604" s="194"/>
      <c r="E1604" s="194"/>
      <c r="H1604" s="194"/>
      <c r="I1604" s="194"/>
      <c r="J1604" s="194"/>
      <c r="K1604" s="194"/>
      <c r="L1604" s="194"/>
      <c r="M1604" s="194"/>
      <c r="N1604" s="194"/>
      <c r="O1604" s="194"/>
      <c r="P1604" s="194"/>
      <c r="Q1604" s="194"/>
      <c r="R1604" s="194"/>
      <c r="S1604" s="194"/>
      <c r="T1604" s="194"/>
      <c r="U1604" s="194"/>
      <c r="V1604" s="194"/>
      <c r="W1604" s="194"/>
      <c r="X1604" s="194"/>
      <c r="Y1604" s="194"/>
      <c r="Z1604" s="194"/>
      <c r="AA1604" s="194"/>
      <c r="AB1604" s="194"/>
      <c r="AC1604" s="194"/>
      <c r="AD1604" s="194"/>
      <c r="AE1604" s="194"/>
      <c r="AF1604" s="194"/>
      <c r="AG1604" s="194"/>
      <c r="AH1604" s="194"/>
      <c r="AI1604" s="194"/>
      <c r="AJ1604" s="194"/>
      <c r="AK1604" s="194"/>
      <c r="AL1604" s="194"/>
      <c r="AM1604" s="194"/>
      <c r="AN1604" s="194"/>
      <c r="AO1604" s="194"/>
      <c r="AP1604" s="194"/>
      <c r="AQ1604" s="194"/>
      <c r="AR1604" s="194"/>
      <c r="AS1604" s="46"/>
    </row>
    <row r="1605" spans="2:45" s="192" customFormat="1">
      <c r="B1605" s="193"/>
      <c r="C1605" s="193"/>
      <c r="D1605" s="194"/>
      <c r="E1605" s="194"/>
      <c r="H1605" s="194"/>
      <c r="I1605" s="194"/>
      <c r="J1605" s="194"/>
      <c r="K1605" s="194"/>
      <c r="L1605" s="194"/>
      <c r="M1605" s="194"/>
      <c r="N1605" s="194"/>
      <c r="O1605" s="194"/>
      <c r="P1605" s="194"/>
      <c r="Q1605" s="194"/>
      <c r="R1605" s="194"/>
      <c r="S1605" s="194"/>
      <c r="T1605" s="194"/>
      <c r="U1605" s="194"/>
      <c r="V1605" s="194"/>
      <c r="W1605" s="194"/>
      <c r="X1605" s="194"/>
      <c r="Y1605" s="194"/>
      <c r="Z1605" s="194"/>
      <c r="AA1605" s="194"/>
      <c r="AB1605" s="194"/>
      <c r="AC1605" s="194"/>
      <c r="AD1605" s="194"/>
      <c r="AE1605" s="194"/>
      <c r="AF1605" s="194"/>
      <c r="AG1605" s="194"/>
      <c r="AH1605" s="194"/>
      <c r="AI1605" s="194"/>
      <c r="AJ1605" s="194"/>
      <c r="AK1605" s="194"/>
      <c r="AL1605" s="194"/>
      <c r="AM1605" s="194"/>
      <c r="AN1605" s="194"/>
      <c r="AO1605" s="194"/>
      <c r="AP1605" s="194"/>
      <c r="AQ1605" s="194"/>
      <c r="AR1605" s="194"/>
      <c r="AS1605" s="46"/>
    </row>
    <row r="1606" spans="2:45" s="192" customFormat="1">
      <c r="B1606" s="193"/>
      <c r="C1606" s="193"/>
      <c r="D1606" s="194"/>
      <c r="E1606" s="194"/>
      <c r="H1606" s="194"/>
      <c r="I1606" s="194"/>
      <c r="J1606" s="194"/>
      <c r="K1606" s="194"/>
      <c r="L1606" s="194"/>
      <c r="M1606" s="194"/>
      <c r="N1606" s="194"/>
      <c r="O1606" s="194"/>
      <c r="P1606" s="194"/>
      <c r="Q1606" s="194"/>
      <c r="R1606" s="194"/>
      <c r="S1606" s="194"/>
      <c r="T1606" s="194"/>
      <c r="U1606" s="194"/>
      <c r="V1606" s="194"/>
      <c r="W1606" s="194"/>
      <c r="X1606" s="194"/>
      <c r="Y1606" s="194"/>
      <c r="Z1606" s="194"/>
      <c r="AA1606" s="194"/>
      <c r="AB1606" s="194"/>
      <c r="AC1606" s="194"/>
      <c r="AD1606" s="194"/>
      <c r="AE1606" s="194"/>
      <c r="AF1606" s="194"/>
      <c r="AG1606" s="194"/>
      <c r="AH1606" s="194"/>
      <c r="AI1606" s="194"/>
      <c r="AJ1606" s="194"/>
      <c r="AK1606" s="194"/>
      <c r="AL1606" s="194"/>
      <c r="AM1606" s="194"/>
      <c r="AN1606" s="194"/>
      <c r="AO1606" s="194"/>
      <c r="AP1606" s="194"/>
      <c r="AQ1606" s="194"/>
      <c r="AR1606" s="194"/>
      <c r="AS1606" s="46"/>
    </row>
    <row r="1607" spans="2:45" s="192" customFormat="1">
      <c r="B1607" s="193"/>
      <c r="C1607" s="193"/>
      <c r="D1607" s="194"/>
      <c r="E1607" s="194"/>
      <c r="H1607" s="194"/>
      <c r="I1607" s="194"/>
      <c r="J1607" s="194"/>
      <c r="K1607" s="194"/>
      <c r="L1607" s="194"/>
      <c r="M1607" s="194"/>
      <c r="N1607" s="194"/>
      <c r="O1607" s="194"/>
      <c r="P1607" s="194"/>
      <c r="Q1607" s="194"/>
      <c r="R1607" s="194"/>
      <c r="S1607" s="194"/>
      <c r="T1607" s="194"/>
      <c r="U1607" s="194"/>
      <c r="V1607" s="194"/>
      <c r="W1607" s="194"/>
      <c r="X1607" s="194"/>
      <c r="Y1607" s="194"/>
      <c r="Z1607" s="194"/>
      <c r="AA1607" s="194"/>
      <c r="AB1607" s="194"/>
      <c r="AC1607" s="194"/>
      <c r="AD1607" s="194"/>
      <c r="AE1607" s="194"/>
      <c r="AF1607" s="194"/>
      <c r="AG1607" s="194"/>
      <c r="AH1607" s="194"/>
      <c r="AI1607" s="194"/>
      <c r="AJ1607" s="194"/>
      <c r="AK1607" s="194"/>
      <c r="AL1607" s="194"/>
      <c r="AM1607" s="194"/>
      <c r="AN1607" s="194"/>
      <c r="AO1607" s="194"/>
      <c r="AP1607" s="194"/>
      <c r="AQ1607" s="194"/>
      <c r="AR1607" s="194"/>
      <c r="AS1607" s="46"/>
    </row>
    <row r="1608" spans="2:45" s="192" customFormat="1">
      <c r="B1608" s="193"/>
      <c r="C1608" s="193"/>
      <c r="D1608" s="194"/>
      <c r="E1608" s="194"/>
      <c r="H1608" s="194"/>
      <c r="I1608" s="194"/>
      <c r="J1608" s="194"/>
      <c r="K1608" s="194"/>
      <c r="L1608" s="194"/>
      <c r="M1608" s="194"/>
      <c r="N1608" s="194"/>
      <c r="O1608" s="194"/>
      <c r="P1608" s="194"/>
      <c r="Q1608" s="194"/>
      <c r="R1608" s="194"/>
      <c r="S1608" s="194"/>
      <c r="T1608" s="194"/>
      <c r="U1608" s="194"/>
      <c r="V1608" s="194"/>
      <c r="W1608" s="194"/>
      <c r="X1608" s="194"/>
      <c r="Y1608" s="194"/>
      <c r="Z1608" s="194"/>
      <c r="AA1608" s="194"/>
      <c r="AB1608" s="194"/>
      <c r="AC1608" s="194"/>
      <c r="AD1608" s="194"/>
      <c r="AE1608" s="194"/>
      <c r="AF1608" s="194"/>
      <c r="AG1608" s="194"/>
      <c r="AH1608" s="194"/>
      <c r="AI1608" s="194"/>
      <c r="AJ1608" s="194"/>
      <c r="AK1608" s="194"/>
      <c r="AL1608" s="194"/>
      <c r="AM1608" s="194"/>
      <c r="AN1608" s="194"/>
      <c r="AO1608" s="194"/>
      <c r="AP1608" s="194"/>
      <c r="AQ1608" s="194"/>
      <c r="AR1608" s="194"/>
      <c r="AS1608" s="46"/>
    </row>
    <row r="1609" spans="2:45" s="192" customFormat="1">
      <c r="B1609" s="193"/>
      <c r="C1609" s="193"/>
      <c r="D1609" s="194"/>
      <c r="E1609" s="194"/>
      <c r="H1609" s="194"/>
      <c r="I1609" s="194"/>
      <c r="J1609" s="194"/>
      <c r="K1609" s="194"/>
      <c r="L1609" s="194"/>
      <c r="M1609" s="194"/>
      <c r="N1609" s="194"/>
      <c r="O1609" s="194"/>
      <c r="P1609" s="194"/>
      <c r="Q1609" s="194"/>
      <c r="R1609" s="194"/>
      <c r="S1609" s="194"/>
      <c r="T1609" s="194"/>
      <c r="U1609" s="194"/>
      <c r="V1609" s="194"/>
      <c r="W1609" s="194"/>
      <c r="X1609" s="194"/>
      <c r="Y1609" s="194"/>
      <c r="Z1609" s="194"/>
      <c r="AA1609" s="194"/>
      <c r="AB1609" s="194"/>
      <c r="AC1609" s="194"/>
      <c r="AD1609" s="194"/>
      <c r="AE1609" s="194"/>
      <c r="AF1609" s="194"/>
      <c r="AG1609" s="194"/>
      <c r="AH1609" s="194"/>
      <c r="AI1609" s="194"/>
      <c r="AJ1609" s="194"/>
      <c r="AK1609" s="194"/>
      <c r="AL1609" s="194"/>
      <c r="AM1609" s="194"/>
      <c r="AN1609" s="194"/>
      <c r="AO1609" s="194"/>
      <c r="AP1609" s="194"/>
      <c r="AQ1609" s="194"/>
      <c r="AR1609" s="194"/>
      <c r="AS1609" s="46"/>
    </row>
    <row r="1610" spans="2:45" s="192" customFormat="1">
      <c r="B1610" s="193"/>
      <c r="C1610" s="193"/>
      <c r="D1610" s="194"/>
      <c r="E1610" s="194"/>
      <c r="H1610" s="194"/>
      <c r="I1610" s="194"/>
      <c r="J1610" s="194"/>
      <c r="K1610" s="194"/>
      <c r="L1610" s="194"/>
      <c r="M1610" s="194"/>
      <c r="N1610" s="194"/>
      <c r="O1610" s="194"/>
      <c r="P1610" s="194"/>
      <c r="Q1610" s="194"/>
      <c r="R1610" s="194"/>
      <c r="S1610" s="194"/>
      <c r="T1610" s="194"/>
      <c r="U1610" s="194"/>
      <c r="V1610" s="194"/>
      <c r="W1610" s="194"/>
      <c r="X1610" s="194"/>
      <c r="Y1610" s="194"/>
      <c r="Z1610" s="194"/>
      <c r="AA1610" s="194"/>
      <c r="AB1610" s="194"/>
      <c r="AC1610" s="194"/>
      <c r="AD1610" s="194"/>
      <c r="AE1610" s="194"/>
      <c r="AF1610" s="194"/>
      <c r="AG1610" s="194"/>
      <c r="AH1610" s="194"/>
      <c r="AI1610" s="194"/>
      <c r="AJ1610" s="194"/>
      <c r="AK1610" s="194"/>
      <c r="AL1610" s="194"/>
      <c r="AM1610" s="194"/>
      <c r="AN1610" s="194"/>
      <c r="AO1610" s="194"/>
      <c r="AP1610" s="194"/>
      <c r="AQ1610" s="194"/>
      <c r="AR1610" s="194"/>
      <c r="AS1610" s="46"/>
    </row>
    <row r="1611" spans="2:45" s="192" customFormat="1">
      <c r="B1611" s="193"/>
      <c r="C1611" s="193"/>
      <c r="D1611" s="194"/>
      <c r="E1611" s="194"/>
      <c r="H1611" s="194"/>
      <c r="I1611" s="194"/>
      <c r="J1611" s="194"/>
      <c r="K1611" s="194"/>
      <c r="L1611" s="194"/>
      <c r="M1611" s="194"/>
      <c r="N1611" s="194"/>
      <c r="O1611" s="194"/>
      <c r="P1611" s="194"/>
      <c r="Q1611" s="194"/>
      <c r="R1611" s="194"/>
      <c r="S1611" s="194"/>
      <c r="T1611" s="194"/>
      <c r="U1611" s="194"/>
      <c r="V1611" s="194"/>
      <c r="W1611" s="194"/>
      <c r="X1611" s="194"/>
      <c r="Y1611" s="194"/>
      <c r="Z1611" s="194"/>
      <c r="AA1611" s="194"/>
      <c r="AB1611" s="194"/>
      <c r="AC1611" s="194"/>
      <c r="AD1611" s="194"/>
      <c r="AE1611" s="194"/>
      <c r="AF1611" s="194"/>
      <c r="AG1611" s="194"/>
      <c r="AH1611" s="194"/>
      <c r="AI1611" s="194"/>
      <c r="AJ1611" s="194"/>
      <c r="AK1611" s="194"/>
      <c r="AL1611" s="194"/>
      <c r="AM1611" s="194"/>
      <c r="AN1611" s="194"/>
      <c r="AO1611" s="194"/>
      <c r="AP1611" s="194"/>
      <c r="AQ1611" s="194"/>
      <c r="AR1611" s="194"/>
      <c r="AS1611" s="46"/>
    </row>
    <row r="1612" spans="2:45" s="192" customFormat="1">
      <c r="B1612" s="193"/>
      <c r="C1612" s="193"/>
      <c r="D1612" s="194"/>
      <c r="E1612" s="194"/>
      <c r="H1612" s="194"/>
      <c r="I1612" s="194"/>
      <c r="J1612" s="194"/>
      <c r="K1612" s="194"/>
      <c r="L1612" s="194"/>
      <c r="M1612" s="194"/>
      <c r="N1612" s="194"/>
      <c r="O1612" s="194"/>
      <c r="P1612" s="194"/>
      <c r="Q1612" s="194"/>
      <c r="R1612" s="194"/>
      <c r="S1612" s="194"/>
      <c r="T1612" s="194"/>
      <c r="U1612" s="194"/>
      <c r="V1612" s="194"/>
      <c r="W1612" s="194"/>
      <c r="X1612" s="194"/>
      <c r="Y1612" s="194"/>
      <c r="Z1612" s="194"/>
      <c r="AA1612" s="194"/>
      <c r="AB1612" s="194"/>
      <c r="AC1612" s="194"/>
      <c r="AD1612" s="194"/>
      <c r="AE1612" s="194"/>
      <c r="AF1612" s="194"/>
      <c r="AG1612" s="194"/>
      <c r="AH1612" s="194"/>
      <c r="AI1612" s="194"/>
      <c r="AJ1612" s="194"/>
      <c r="AK1612" s="194"/>
      <c r="AL1612" s="194"/>
      <c r="AM1612" s="194"/>
      <c r="AN1612" s="194"/>
      <c r="AO1612" s="194"/>
      <c r="AP1612" s="194"/>
      <c r="AQ1612" s="194"/>
      <c r="AR1612" s="194"/>
      <c r="AS1612" s="46"/>
    </row>
    <row r="1613" spans="2:45" s="192" customFormat="1">
      <c r="B1613" s="193"/>
      <c r="C1613" s="193"/>
      <c r="D1613" s="194"/>
      <c r="E1613" s="194"/>
      <c r="H1613" s="194"/>
      <c r="I1613" s="194"/>
      <c r="J1613" s="194"/>
      <c r="K1613" s="194"/>
      <c r="L1613" s="194"/>
      <c r="M1613" s="194"/>
      <c r="N1613" s="194"/>
      <c r="O1613" s="194"/>
      <c r="P1613" s="194"/>
      <c r="Q1613" s="194"/>
      <c r="R1613" s="194"/>
      <c r="S1613" s="194"/>
      <c r="T1613" s="194"/>
      <c r="U1613" s="194"/>
      <c r="V1613" s="194"/>
      <c r="W1613" s="194"/>
      <c r="X1613" s="194"/>
      <c r="Y1613" s="194"/>
      <c r="Z1613" s="194"/>
      <c r="AA1613" s="194"/>
      <c r="AB1613" s="194"/>
      <c r="AC1613" s="194"/>
      <c r="AD1613" s="194"/>
      <c r="AE1613" s="194"/>
      <c r="AF1613" s="194"/>
      <c r="AG1613" s="194"/>
      <c r="AH1613" s="194"/>
      <c r="AI1613" s="194"/>
      <c r="AJ1613" s="194"/>
      <c r="AK1613" s="194"/>
      <c r="AL1613" s="194"/>
      <c r="AM1613" s="194"/>
      <c r="AN1613" s="194"/>
      <c r="AO1613" s="194"/>
      <c r="AP1613" s="194"/>
      <c r="AQ1613" s="194"/>
      <c r="AR1613" s="194"/>
      <c r="AS1613" s="46"/>
    </row>
    <row r="1614" spans="2:45" s="192" customFormat="1">
      <c r="B1614" s="193"/>
      <c r="C1614" s="193"/>
      <c r="D1614" s="194"/>
      <c r="E1614" s="194"/>
      <c r="H1614" s="194"/>
      <c r="I1614" s="194"/>
      <c r="J1614" s="194"/>
      <c r="K1614" s="194"/>
      <c r="L1614" s="194"/>
      <c r="M1614" s="194"/>
      <c r="N1614" s="194"/>
      <c r="O1614" s="194"/>
      <c r="P1614" s="194"/>
      <c r="Q1614" s="194"/>
      <c r="R1614" s="194"/>
      <c r="S1614" s="194"/>
      <c r="T1614" s="194"/>
      <c r="U1614" s="194"/>
      <c r="V1614" s="194"/>
      <c r="W1614" s="194"/>
      <c r="X1614" s="194"/>
      <c r="Y1614" s="194"/>
      <c r="Z1614" s="194"/>
      <c r="AA1614" s="194"/>
      <c r="AB1614" s="194"/>
      <c r="AC1614" s="194"/>
      <c r="AD1614" s="194"/>
      <c r="AE1614" s="194"/>
      <c r="AF1614" s="194"/>
      <c r="AG1614" s="194"/>
      <c r="AH1614" s="194"/>
      <c r="AI1614" s="194"/>
      <c r="AJ1614" s="194"/>
      <c r="AK1614" s="194"/>
      <c r="AL1614" s="194"/>
      <c r="AM1614" s="194"/>
      <c r="AN1614" s="194"/>
      <c r="AO1614" s="194"/>
      <c r="AP1614" s="194"/>
      <c r="AQ1614" s="194"/>
      <c r="AR1614" s="194"/>
      <c r="AS1614" s="46"/>
    </row>
    <row r="1615" spans="2:45" s="192" customFormat="1">
      <c r="B1615" s="193"/>
      <c r="C1615" s="193"/>
      <c r="D1615" s="194"/>
      <c r="E1615" s="194"/>
      <c r="H1615" s="194"/>
      <c r="I1615" s="194"/>
      <c r="J1615" s="194"/>
      <c r="K1615" s="194"/>
      <c r="L1615" s="194"/>
      <c r="M1615" s="194"/>
      <c r="N1615" s="194"/>
      <c r="O1615" s="194"/>
      <c r="P1615" s="194"/>
      <c r="Q1615" s="194"/>
      <c r="R1615" s="194"/>
      <c r="S1615" s="194"/>
      <c r="T1615" s="194"/>
      <c r="U1615" s="194"/>
      <c r="V1615" s="194"/>
      <c r="W1615" s="194"/>
      <c r="X1615" s="194"/>
      <c r="Y1615" s="194"/>
      <c r="Z1615" s="194"/>
      <c r="AA1615" s="194"/>
      <c r="AB1615" s="194"/>
      <c r="AC1615" s="194"/>
      <c r="AD1615" s="194"/>
      <c r="AE1615" s="194"/>
      <c r="AF1615" s="194"/>
      <c r="AG1615" s="194"/>
      <c r="AH1615" s="194"/>
      <c r="AI1615" s="194"/>
      <c r="AJ1615" s="194"/>
      <c r="AK1615" s="194"/>
      <c r="AL1615" s="194"/>
      <c r="AM1615" s="194"/>
      <c r="AN1615" s="194"/>
      <c r="AO1615" s="194"/>
      <c r="AP1615" s="194"/>
      <c r="AQ1615" s="194"/>
      <c r="AR1615" s="194"/>
      <c r="AS1615" s="46"/>
    </row>
    <row r="1616" spans="2:45" s="192" customFormat="1">
      <c r="B1616" s="193"/>
      <c r="C1616" s="193"/>
      <c r="D1616" s="194"/>
      <c r="E1616" s="194"/>
      <c r="H1616" s="194"/>
      <c r="I1616" s="194"/>
      <c r="J1616" s="194"/>
      <c r="K1616" s="194"/>
      <c r="L1616" s="194"/>
      <c r="M1616" s="194"/>
      <c r="N1616" s="194"/>
      <c r="O1616" s="194"/>
      <c r="P1616" s="194"/>
      <c r="Q1616" s="194"/>
      <c r="R1616" s="194"/>
      <c r="S1616" s="194"/>
      <c r="T1616" s="194"/>
      <c r="U1616" s="194"/>
      <c r="V1616" s="194"/>
      <c r="W1616" s="194"/>
      <c r="X1616" s="194"/>
      <c r="Y1616" s="194"/>
      <c r="Z1616" s="194"/>
      <c r="AA1616" s="194"/>
      <c r="AB1616" s="194"/>
      <c r="AC1616" s="194"/>
      <c r="AD1616" s="194"/>
      <c r="AE1616" s="194"/>
      <c r="AF1616" s="194"/>
      <c r="AG1616" s="194"/>
      <c r="AH1616" s="194"/>
      <c r="AI1616" s="194"/>
      <c r="AJ1616" s="194"/>
      <c r="AK1616" s="194"/>
      <c r="AL1616" s="194"/>
      <c r="AM1616" s="194"/>
      <c r="AN1616" s="194"/>
      <c r="AO1616" s="194"/>
      <c r="AP1616" s="194"/>
      <c r="AQ1616" s="194"/>
      <c r="AR1616" s="194"/>
      <c r="AS1616" s="46"/>
    </row>
    <row r="1617" spans="2:45" s="192" customFormat="1">
      <c r="B1617" s="193"/>
      <c r="C1617" s="193"/>
      <c r="D1617" s="194"/>
      <c r="E1617" s="194"/>
      <c r="H1617" s="194"/>
      <c r="I1617" s="194"/>
      <c r="J1617" s="194"/>
      <c r="K1617" s="194"/>
      <c r="L1617" s="194"/>
      <c r="M1617" s="194"/>
      <c r="N1617" s="194"/>
      <c r="O1617" s="194"/>
      <c r="P1617" s="194"/>
      <c r="Q1617" s="194"/>
      <c r="R1617" s="194"/>
      <c r="S1617" s="194"/>
      <c r="T1617" s="194"/>
      <c r="U1617" s="194"/>
      <c r="V1617" s="194"/>
      <c r="W1617" s="194"/>
      <c r="X1617" s="194"/>
      <c r="Y1617" s="194"/>
      <c r="Z1617" s="194"/>
      <c r="AA1617" s="194"/>
      <c r="AB1617" s="194"/>
      <c r="AC1617" s="194"/>
      <c r="AD1617" s="194"/>
      <c r="AE1617" s="194"/>
      <c r="AF1617" s="194"/>
      <c r="AG1617" s="194"/>
      <c r="AH1617" s="194"/>
      <c r="AI1617" s="194"/>
      <c r="AJ1617" s="194"/>
      <c r="AK1617" s="194"/>
      <c r="AL1617" s="194"/>
      <c r="AM1617" s="194"/>
      <c r="AN1617" s="194"/>
      <c r="AO1617" s="194"/>
      <c r="AP1617" s="194"/>
      <c r="AQ1617" s="194"/>
      <c r="AR1617" s="194"/>
      <c r="AS1617" s="46"/>
    </row>
    <row r="1618" spans="2:45" s="192" customFormat="1">
      <c r="B1618" s="193"/>
      <c r="C1618" s="193"/>
      <c r="D1618" s="194"/>
      <c r="E1618" s="194"/>
      <c r="H1618" s="194"/>
      <c r="I1618" s="194"/>
      <c r="J1618" s="194"/>
      <c r="K1618" s="194"/>
      <c r="L1618" s="194"/>
      <c r="M1618" s="194"/>
      <c r="N1618" s="194"/>
      <c r="O1618" s="194"/>
      <c r="P1618" s="194"/>
      <c r="Q1618" s="194"/>
      <c r="R1618" s="194"/>
      <c r="S1618" s="194"/>
      <c r="T1618" s="194"/>
      <c r="U1618" s="194"/>
      <c r="V1618" s="194"/>
      <c r="W1618" s="194"/>
      <c r="X1618" s="194"/>
      <c r="Y1618" s="194"/>
      <c r="Z1618" s="194"/>
      <c r="AA1618" s="194"/>
      <c r="AB1618" s="194"/>
      <c r="AC1618" s="194"/>
      <c r="AD1618" s="194"/>
      <c r="AE1618" s="194"/>
      <c r="AF1618" s="194"/>
      <c r="AG1618" s="194"/>
      <c r="AH1618" s="194"/>
      <c r="AI1618" s="194"/>
      <c r="AJ1618" s="194"/>
      <c r="AK1618" s="194"/>
      <c r="AL1618" s="194"/>
      <c r="AM1618" s="194"/>
      <c r="AN1618" s="194"/>
      <c r="AO1618" s="194"/>
      <c r="AP1618" s="194"/>
      <c r="AQ1618" s="194"/>
      <c r="AR1618" s="194"/>
      <c r="AS1618" s="46"/>
    </row>
    <row r="1619" spans="2:45" s="192" customFormat="1">
      <c r="B1619" s="193"/>
      <c r="C1619" s="193"/>
      <c r="D1619" s="194"/>
      <c r="E1619" s="194"/>
      <c r="H1619" s="194"/>
      <c r="I1619" s="194"/>
      <c r="J1619" s="194"/>
      <c r="K1619" s="194"/>
      <c r="L1619" s="194"/>
      <c r="M1619" s="194"/>
      <c r="N1619" s="194"/>
      <c r="O1619" s="194"/>
      <c r="P1619" s="194"/>
      <c r="Q1619" s="194"/>
      <c r="R1619" s="194"/>
      <c r="S1619" s="194"/>
      <c r="T1619" s="194"/>
      <c r="U1619" s="194"/>
      <c r="V1619" s="194"/>
      <c r="W1619" s="194"/>
      <c r="X1619" s="194"/>
      <c r="Y1619" s="194"/>
      <c r="Z1619" s="194"/>
      <c r="AA1619" s="194"/>
      <c r="AB1619" s="194"/>
      <c r="AC1619" s="194"/>
      <c r="AD1619" s="194"/>
      <c r="AE1619" s="194"/>
      <c r="AF1619" s="194"/>
      <c r="AG1619" s="194"/>
      <c r="AH1619" s="194"/>
      <c r="AI1619" s="194"/>
      <c r="AJ1619" s="194"/>
      <c r="AK1619" s="194"/>
      <c r="AL1619" s="194"/>
      <c r="AM1619" s="194"/>
      <c r="AN1619" s="194"/>
      <c r="AO1619" s="194"/>
      <c r="AP1619" s="194"/>
      <c r="AQ1619" s="194"/>
      <c r="AR1619" s="194"/>
      <c r="AS1619" s="46"/>
    </row>
    <row r="1620" spans="2:45" s="192" customFormat="1">
      <c r="B1620" s="193"/>
      <c r="C1620" s="193"/>
      <c r="D1620" s="194"/>
      <c r="E1620" s="194"/>
      <c r="H1620" s="194"/>
      <c r="I1620" s="194"/>
      <c r="J1620" s="194"/>
      <c r="K1620" s="194"/>
      <c r="L1620" s="194"/>
      <c r="M1620" s="194"/>
      <c r="N1620" s="194"/>
      <c r="O1620" s="194"/>
      <c r="P1620" s="194"/>
      <c r="Q1620" s="194"/>
      <c r="R1620" s="194"/>
      <c r="S1620" s="194"/>
      <c r="T1620" s="194"/>
      <c r="U1620" s="194"/>
      <c r="V1620" s="194"/>
      <c r="W1620" s="194"/>
      <c r="X1620" s="194"/>
      <c r="Y1620" s="194"/>
      <c r="Z1620" s="194"/>
      <c r="AA1620" s="194"/>
      <c r="AB1620" s="194"/>
      <c r="AC1620" s="194"/>
      <c r="AD1620" s="194"/>
      <c r="AE1620" s="194"/>
      <c r="AF1620" s="194"/>
      <c r="AG1620" s="194"/>
      <c r="AH1620" s="194"/>
      <c r="AI1620" s="194"/>
      <c r="AJ1620" s="194"/>
      <c r="AK1620" s="194"/>
      <c r="AL1620" s="194"/>
      <c r="AM1620" s="194"/>
      <c r="AN1620" s="194"/>
      <c r="AO1620" s="194"/>
      <c r="AP1620" s="194"/>
      <c r="AQ1620" s="194"/>
      <c r="AR1620" s="194"/>
      <c r="AS1620" s="46"/>
    </row>
    <row r="1621" spans="2:45" s="192" customFormat="1">
      <c r="B1621" s="193"/>
      <c r="C1621" s="193"/>
      <c r="D1621" s="194"/>
      <c r="E1621" s="194"/>
      <c r="H1621" s="194"/>
      <c r="I1621" s="194"/>
      <c r="J1621" s="194"/>
      <c r="K1621" s="194"/>
      <c r="L1621" s="194"/>
      <c r="M1621" s="194"/>
      <c r="N1621" s="194"/>
      <c r="O1621" s="194"/>
      <c r="P1621" s="194"/>
      <c r="Q1621" s="194"/>
      <c r="R1621" s="194"/>
      <c r="S1621" s="194"/>
      <c r="T1621" s="194"/>
      <c r="U1621" s="194"/>
      <c r="V1621" s="194"/>
      <c r="W1621" s="194"/>
      <c r="X1621" s="194"/>
      <c r="Y1621" s="194"/>
      <c r="Z1621" s="194"/>
      <c r="AA1621" s="194"/>
      <c r="AB1621" s="194"/>
      <c r="AC1621" s="194"/>
      <c r="AD1621" s="194"/>
      <c r="AE1621" s="194"/>
      <c r="AF1621" s="194"/>
      <c r="AG1621" s="194"/>
      <c r="AH1621" s="194"/>
      <c r="AI1621" s="194"/>
      <c r="AJ1621" s="194"/>
      <c r="AK1621" s="194"/>
      <c r="AL1621" s="194"/>
      <c r="AM1621" s="194"/>
      <c r="AN1621" s="194"/>
      <c r="AO1621" s="194"/>
      <c r="AP1621" s="194"/>
      <c r="AQ1621" s="194"/>
      <c r="AR1621" s="194"/>
      <c r="AS1621" s="46"/>
    </row>
    <row r="1622" spans="2:45" s="192" customFormat="1">
      <c r="B1622" s="193"/>
      <c r="C1622" s="193"/>
      <c r="D1622" s="194"/>
      <c r="E1622" s="194"/>
      <c r="H1622" s="194"/>
      <c r="I1622" s="194"/>
      <c r="J1622" s="194"/>
      <c r="K1622" s="194"/>
      <c r="L1622" s="194"/>
      <c r="M1622" s="194"/>
      <c r="N1622" s="194"/>
      <c r="O1622" s="194"/>
      <c r="P1622" s="194"/>
      <c r="Q1622" s="194"/>
      <c r="R1622" s="194"/>
      <c r="S1622" s="194"/>
      <c r="T1622" s="194"/>
      <c r="U1622" s="194"/>
      <c r="V1622" s="194"/>
      <c r="W1622" s="194"/>
      <c r="X1622" s="194"/>
      <c r="Y1622" s="194"/>
      <c r="Z1622" s="194"/>
      <c r="AA1622" s="194"/>
      <c r="AB1622" s="194"/>
      <c r="AC1622" s="194"/>
      <c r="AD1622" s="194"/>
      <c r="AE1622" s="194"/>
      <c r="AF1622" s="194"/>
      <c r="AG1622" s="194"/>
      <c r="AH1622" s="194"/>
      <c r="AI1622" s="194"/>
      <c r="AJ1622" s="194"/>
      <c r="AK1622" s="194"/>
      <c r="AL1622" s="194"/>
      <c r="AM1622" s="194"/>
      <c r="AN1622" s="194"/>
      <c r="AO1622" s="194"/>
      <c r="AP1622" s="194"/>
      <c r="AQ1622" s="194"/>
      <c r="AR1622" s="194"/>
      <c r="AS1622" s="46"/>
    </row>
    <row r="1623" spans="2:45" s="192" customFormat="1">
      <c r="B1623" s="193"/>
      <c r="C1623" s="193"/>
      <c r="D1623" s="194"/>
      <c r="E1623" s="194"/>
      <c r="H1623" s="194"/>
      <c r="I1623" s="194"/>
      <c r="J1623" s="194"/>
      <c r="K1623" s="194"/>
      <c r="L1623" s="194"/>
      <c r="M1623" s="194"/>
      <c r="N1623" s="194"/>
      <c r="O1623" s="194"/>
      <c r="P1623" s="194"/>
      <c r="Q1623" s="194"/>
      <c r="R1623" s="194"/>
      <c r="S1623" s="194"/>
      <c r="T1623" s="194"/>
      <c r="U1623" s="194"/>
      <c r="V1623" s="194"/>
      <c r="W1623" s="194"/>
      <c r="X1623" s="194"/>
      <c r="Y1623" s="194"/>
      <c r="Z1623" s="194"/>
      <c r="AA1623" s="194"/>
      <c r="AB1623" s="194"/>
      <c r="AC1623" s="194"/>
      <c r="AD1623" s="194"/>
      <c r="AE1623" s="194"/>
      <c r="AF1623" s="194"/>
      <c r="AG1623" s="194"/>
      <c r="AH1623" s="194"/>
      <c r="AI1623" s="194"/>
      <c r="AJ1623" s="194"/>
      <c r="AK1623" s="194"/>
      <c r="AL1623" s="194"/>
      <c r="AM1623" s="194"/>
      <c r="AN1623" s="194"/>
      <c r="AO1623" s="194"/>
      <c r="AP1623" s="194"/>
      <c r="AQ1623" s="194"/>
      <c r="AR1623" s="194"/>
      <c r="AS1623" s="46"/>
    </row>
    <row r="1624" spans="2:45" s="192" customFormat="1">
      <c r="B1624" s="193"/>
      <c r="C1624" s="193"/>
      <c r="D1624" s="194"/>
      <c r="E1624" s="194"/>
      <c r="H1624" s="194"/>
      <c r="I1624" s="194"/>
      <c r="J1624" s="194"/>
      <c r="K1624" s="194"/>
      <c r="L1624" s="194"/>
      <c r="M1624" s="194"/>
      <c r="N1624" s="194"/>
      <c r="O1624" s="194"/>
      <c r="P1624" s="194"/>
      <c r="Q1624" s="194"/>
      <c r="R1624" s="194"/>
      <c r="S1624" s="194"/>
      <c r="T1624" s="194"/>
      <c r="U1624" s="194"/>
      <c r="V1624" s="194"/>
      <c r="W1624" s="194"/>
      <c r="X1624" s="194"/>
      <c r="Y1624" s="194"/>
      <c r="Z1624" s="194"/>
      <c r="AA1624" s="194"/>
      <c r="AB1624" s="194"/>
      <c r="AC1624" s="194"/>
      <c r="AD1624" s="194"/>
      <c r="AE1624" s="194"/>
      <c r="AF1624" s="194"/>
      <c r="AG1624" s="194"/>
      <c r="AH1624" s="194"/>
      <c r="AI1624" s="194"/>
      <c r="AJ1624" s="194"/>
      <c r="AK1624" s="194"/>
      <c r="AL1624" s="194"/>
      <c r="AM1624" s="194"/>
      <c r="AN1624" s="194"/>
      <c r="AO1624" s="194"/>
      <c r="AP1624" s="194"/>
      <c r="AQ1624" s="194"/>
      <c r="AR1624" s="194"/>
      <c r="AS1624" s="46"/>
    </row>
    <row r="1625" spans="2:45" s="192" customFormat="1">
      <c r="B1625" s="193"/>
      <c r="C1625" s="193"/>
      <c r="D1625" s="194"/>
      <c r="E1625" s="194"/>
      <c r="H1625" s="194"/>
      <c r="I1625" s="194"/>
      <c r="J1625" s="194"/>
      <c r="K1625" s="194"/>
      <c r="L1625" s="194"/>
      <c r="M1625" s="194"/>
      <c r="N1625" s="194"/>
      <c r="O1625" s="194"/>
      <c r="P1625" s="194"/>
      <c r="Q1625" s="194"/>
      <c r="R1625" s="194"/>
      <c r="S1625" s="194"/>
      <c r="T1625" s="194"/>
      <c r="U1625" s="194"/>
      <c r="V1625" s="194"/>
      <c r="W1625" s="194"/>
      <c r="X1625" s="194"/>
      <c r="Y1625" s="194"/>
      <c r="Z1625" s="194"/>
      <c r="AA1625" s="194"/>
      <c r="AB1625" s="194"/>
      <c r="AC1625" s="194"/>
      <c r="AD1625" s="194"/>
      <c r="AE1625" s="194"/>
      <c r="AF1625" s="194"/>
      <c r="AG1625" s="194"/>
      <c r="AH1625" s="194"/>
      <c r="AI1625" s="194"/>
      <c r="AJ1625" s="194"/>
      <c r="AK1625" s="194"/>
      <c r="AL1625" s="194"/>
      <c r="AM1625" s="194"/>
      <c r="AN1625" s="194"/>
      <c r="AO1625" s="194"/>
      <c r="AP1625" s="194"/>
      <c r="AQ1625" s="194"/>
      <c r="AR1625" s="194"/>
      <c r="AS1625" s="46"/>
    </row>
    <row r="1626" spans="2:45" s="192" customFormat="1">
      <c r="B1626" s="193"/>
      <c r="C1626" s="193"/>
      <c r="D1626" s="194"/>
      <c r="E1626" s="194"/>
      <c r="H1626" s="194"/>
      <c r="I1626" s="194"/>
      <c r="J1626" s="194"/>
      <c r="K1626" s="194"/>
      <c r="L1626" s="194"/>
      <c r="M1626" s="194"/>
      <c r="N1626" s="194"/>
      <c r="O1626" s="194"/>
      <c r="P1626" s="194"/>
      <c r="Q1626" s="194"/>
      <c r="R1626" s="194"/>
      <c r="S1626" s="194"/>
      <c r="T1626" s="194"/>
      <c r="U1626" s="194"/>
      <c r="V1626" s="194"/>
      <c r="W1626" s="194"/>
      <c r="X1626" s="194"/>
      <c r="Y1626" s="194"/>
      <c r="Z1626" s="194"/>
      <c r="AA1626" s="194"/>
      <c r="AB1626" s="194"/>
      <c r="AC1626" s="194"/>
      <c r="AD1626" s="194"/>
      <c r="AE1626" s="194"/>
      <c r="AF1626" s="194"/>
      <c r="AG1626" s="194"/>
      <c r="AH1626" s="194"/>
      <c r="AI1626" s="194"/>
      <c r="AJ1626" s="194"/>
      <c r="AK1626" s="194"/>
      <c r="AL1626" s="194"/>
      <c r="AM1626" s="194"/>
      <c r="AN1626" s="194"/>
      <c r="AO1626" s="194"/>
      <c r="AP1626" s="194"/>
      <c r="AQ1626" s="194"/>
      <c r="AR1626" s="194"/>
      <c r="AS1626" s="46"/>
    </row>
    <row r="1627" spans="2:45" s="192" customFormat="1">
      <c r="B1627" s="193"/>
      <c r="C1627" s="193"/>
      <c r="D1627" s="194"/>
      <c r="E1627" s="194"/>
      <c r="H1627" s="194"/>
      <c r="I1627" s="194"/>
      <c r="J1627" s="194"/>
      <c r="K1627" s="194"/>
      <c r="L1627" s="194"/>
      <c r="M1627" s="194"/>
      <c r="N1627" s="194"/>
      <c r="O1627" s="194"/>
      <c r="P1627" s="194"/>
      <c r="Q1627" s="194"/>
      <c r="R1627" s="194"/>
      <c r="S1627" s="194"/>
      <c r="T1627" s="194"/>
      <c r="U1627" s="194"/>
      <c r="V1627" s="194"/>
      <c r="W1627" s="194"/>
      <c r="X1627" s="194"/>
      <c r="Y1627" s="194"/>
      <c r="Z1627" s="194"/>
      <c r="AA1627" s="194"/>
      <c r="AB1627" s="194"/>
      <c r="AC1627" s="194"/>
      <c r="AD1627" s="194"/>
      <c r="AE1627" s="194"/>
      <c r="AF1627" s="194"/>
      <c r="AG1627" s="194"/>
      <c r="AH1627" s="194"/>
      <c r="AI1627" s="194"/>
      <c r="AJ1627" s="194"/>
      <c r="AK1627" s="194"/>
      <c r="AL1627" s="194"/>
      <c r="AM1627" s="194"/>
      <c r="AN1627" s="194"/>
      <c r="AO1627" s="194"/>
      <c r="AP1627" s="194"/>
      <c r="AQ1627" s="194"/>
      <c r="AR1627" s="194"/>
      <c r="AS1627" s="46"/>
    </row>
    <row r="1628" spans="2:45" s="192" customFormat="1">
      <c r="B1628" s="193"/>
      <c r="C1628" s="193"/>
      <c r="D1628" s="194"/>
      <c r="E1628" s="194"/>
      <c r="H1628" s="194"/>
      <c r="I1628" s="194"/>
      <c r="J1628" s="194"/>
      <c r="K1628" s="194"/>
      <c r="L1628" s="194"/>
      <c r="M1628" s="194"/>
      <c r="N1628" s="194"/>
      <c r="O1628" s="194"/>
      <c r="P1628" s="194"/>
      <c r="Q1628" s="194"/>
      <c r="R1628" s="194"/>
      <c r="S1628" s="194"/>
      <c r="T1628" s="194"/>
      <c r="U1628" s="194"/>
      <c r="V1628" s="194"/>
      <c r="W1628" s="194"/>
      <c r="X1628" s="194"/>
      <c r="Y1628" s="194"/>
      <c r="Z1628" s="194"/>
      <c r="AA1628" s="194"/>
      <c r="AB1628" s="194"/>
      <c r="AC1628" s="194"/>
      <c r="AD1628" s="194"/>
      <c r="AE1628" s="194"/>
      <c r="AF1628" s="194"/>
      <c r="AG1628" s="194"/>
      <c r="AH1628" s="194"/>
      <c r="AI1628" s="194"/>
      <c r="AJ1628" s="194"/>
      <c r="AK1628" s="194"/>
      <c r="AL1628" s="194"/>
      <c r="AM1628" s="194"/>
      <c r="AN1628" s="194"/>
      <c r="AO1628" s="194"/>
      <c r="AP1628" s="194"/>
      <c r="AQ1628" s="194"/>
      <c r="AR1628" s="194"/>
      <c r="AS1628" s="46"/>
    </row>
    <row r="1629" spans="2:45" s="192" customFormat="1">
      <c r="B1629" s="193"/>
      <c r="C1629" s="193"/>
      <c r="D1629" s="194"/>
      <c r="E1629" s="194"/>
      <c r="H1629" s="194"/>
      <c r="I1629" s="194"/>
      <c r="J1629" s="194"/>
      <c r="K1629" s="194"/>
      <c r="L1629" s="194"/>
      <c r="M1629" s="194"/>
      <c r="N1629" s="194"/>
      <c r="O1629" s="194"/>
      <c r="P1629" s="194"/>
      <c r="Q1629" s="194"/>
      <c r="R1629" s="194"/>
      <c r="S1629" s="194"/>
      <c r="T1629" s="194"/>
      <c r="U1629" s="194"/>
      <c r="V1629" s="194"/>
      <c r="W1629" s="194"/>
      <c r="X1629" s="194"/>
      <c r="Y1629" s="194"/>
      <c r="Z1629" s="194"/>
      <c r="AA1629" s="194"/>
      <c r="AB1629" s="194"/>
      <c r="AC1629" s="194"/>
      <c r="AD1629" s="194"/>
      <c r="AE1629" s="194"/>
      <c r="AF1629" s="194"/>
      <c r="AG1629" s="194"/>
      <c r="AH1629" s="194"/>
      <c r="AI1629" s="194"/>
      <c r="AJ1629" s="194"/>
      <c r="AK1629" s="194"/>
      <c r="AL1629" s="194"/>
      <c r="AM1629" s="194"/>
      <c r="AN1629" s="194"/>
      <c r="AO1629" s="194"/>
      <c r="AP1629" s="194"/>
      <c r="AQ1629" s="194"/>
      <c r="AR1629" s="194"/>
      <c r="AS1629" s="46"/>
    </row>
    <row r="1630" spans="2:45" s="192" customFormat="1">
      <c r="B1630" s="193"/>
      <c r="C1630" s="193"/>
      <c r="D1630" s="194"/>
      <c r="E1630" s="194"/>
      <c r="H1630" s="194"/>
      <c r="I1630" s="194"/>
      <c r="J1630" s="194"/>
      <c r="K1630" s="194"/>
      <c r="L1630" s="194"/>
      <c r="M1630" s="194"/>
      <c r="N1630" s="194"/>
      <c r="O1630" s="194"/>
      <c r="P1630" s="194"/>
      <c r="Q1630" s="194"/>
      <c r="R1630" s="194"/>
      <c r="S1630" s="194"/>
      <c r="T1630" s="194"/>
      <c r="U1630" s="194"/>
      <c r="V1630" s="194"/>
      <c r="W1630" s="194"/>
      <c r="X1630" s="194"/>
      <c r="Y1630" s="194"/>
      <c r="Z1630" s="194"/>
      <c r="AA1630" s="194"/>
      <c r="AB1630" s="194"/>
      <c r="AC1630" s="194"/>
      <c r="AD1630" s="194"/>
      <c r="AE1630" s="194"/>
      <c r="AF1630" s="194"/>
      <c r="AG1630" s="194"/>
      <c r="AH1630" s="194"/>
      <c r="AI1630" s="194"/>
      <c r="AJ1630" s="194"/>
      <c r="AK1630" s="194"/>
      <c r="AL1630" s="194"/>
      <c r="AM1630" s="194"/>
      <c r="AN1630" s="194"/>
      <c r="AO1630" s="194"/>
      <c r="AP1630" s="194"/>
      <c r="AQ1630" s="194"/>
      <c r="AR1630" s="194"/>
      <c r="AS1630" s="46"/>
    </row>
    <row r="1631" spans="2:45" s="192" customFormat="1">
      <c r="B1631" s="193"/>
      <c r="C1631" s="193"/>
      <c r="D1631" s="194"/>
      <c r="E1631" s="194"/>
      <c r="H1631" s="194"/>
      <c r="I1631" s="194"/>
      <c r="J1631" s="194"/>
      <c r="K1631" s="194"/>
      <c r="L1631" s="194"/>
      <c r="M1631" s="194"/>
      <c r="N1631" s="194"/>
      <c r="O1631" s="194"/>
      <c r="P1631" s="194"/>
      <c r="Q1631" s="194"/>
      <c r="R1631" s="194"/>
      <c r="S1631" s="194"/>
      <c r="T1631" s="194"/>
      <c r="U1631" s="194"/>
      <c r="V1631" s="194"/>
      <c r="W1631" s="194"/>
      <c r="X1631" s="194"/>
      <c r="Y1631" s="194"/>
      <c r="Z1631" s="194"/>
      <c r="AA1631" s="194"/>
      <c r="AB1631" s="194"/>
      <c r="AC1631" s="194"/>
      <c r="AD1631" s="194"/>
      <c r="AE1631" s="194"/>
      <c r="AF1631" s="194"/>
      <c r="AG1631" s="194"/>
      <c r="AH1631" s="194"/>
      <c r="AI1631" s="194"/>
      <c r="AJ1631" s="194"/>
      <c r="AK1631" s="194"/>
      <c r="AL1631" s="194"/>
      <c r="AM1631" s="194"/>
      <c r="AN1631" s="194"/>
      <c r="AO1631" s="194"/>
      <c r="AP1631" s="194"/>
      <c r="AQ1631" s="194"/>
      <c r="AR1631" s="194"/>
      <c r="AS1631" s="46"/>
    </row>
    <row r="1632" spans="2:45" s="192" customFormat="1">
      <c r="B1632" s="193"/>
      <c r="C1632" s="193"/>
      <c r="D1632" s="194"/>
      <c r="E1632" s="194"/>
      <c r="H1632" s="194"/>
      <c r="I1632" s="194"/>
      <c r="J1632" s="194"/>
      <c r="K1632" s="194"/>
      <c r="L1632" s="194"/>
      <c r="M1632" s="194"/>
      <c r="N1632" s="194"/>
      <c r="O1632" s="194"/>
      <c r="P1632" s="194"/>
      <c r="Q1632" s="194"/>
      <c r="R1632" s="194"/>
      <c r="S1632" s="194"/>
      <c r="T1632" s="194"/>
      <c r="U1632" s="194"/>
      <c r="V1632" s="194"/>
      <c r="W1632" s="194"/>
      <c r="X1632" s="194"/>
      <c r="Y1632" s="194"/>
      <c r="Z1632" s="194"/>
      <c r="AA1632" s="194"/>
      <c r="AB1632" s="194"/>
      <c r="AC1632" s="194"/>
      <c r="AD1632" s="194"/>
      <c r="AE1632" s="194"/>
      <c r="AF1632" s="194"/>
      <c r="AG1632" s="194"/>
      <c r="AH1632" s="194"/>
      <c r="AI1632" s="194"/>
      <c r="AJ1632" s="194"/>
      <c r="AK1632" s="194"/>
      <c r="AL1632" s="194"/>
      <c r="AM1632" s="194"/>
      <c r="AN1632" s="194"/>
      <c r="AO1632" s="194"/>
      <c r="AP1632" s="194"/>
      <c r="AQ1632" s="194"/>
      <c r="AR1632" s="194"/>
      <c r="AS1632" s="46"/>
    </row>
    <row r="1633" spans="2:45" s="192" customFormat="1">
      <c r="B1633" s="193"/>
      <c r="C1633" s="193"/>
      <c r="D1633" s="194"/>
      <c r="E1633" s="194"/>
      <c r="H1633" s="194"/>
      <c r="I1633" s="194"/>
      <c r="J1633" s="194"/>
      <c r="K1633" s="194"/>
      <c r="L1633" s="194"/>
      <c r="M1633" s="194"/>
      <c r="N1633" s="194"/>
      <c r="O1633" s="194"/>
      <c r="P1633" s="194"/>
      <c r="Q1633" s="194"/>
      <c r="R1633" s="194"/>
      <c r="S1633" s="194"/>
      <c r="T1633" s="194"/>
      <c r="U1633" s="194"/>
      <c r="V1633" s="194"/>
      <c r="W1633" s="194"/>
      <c r="X1633" s="194"/>
      <c r="Y1633" s="194"/>
      <c r="Z1633" s="194"/>
      <c r="AA1633" s="194"/>
      <c r="AB1633" s="194"/>
      <c r="AC1633" s="194"/>
      <c r="AD1633" s="194"/>
      <c r="AE1633" s="194"/>
      <c r="AF1633" s="194"/>
      <c r="AG1633" s="194"/>
      <c r="AH1633" s="194"/>
      <c r="AI1633" s="194"/>
      <c r="AJ1633" s="194"/>
      <c r="AK1633" s="194"/>
      <c r="AL1633" s="194"/>
      <c r="AM1633" s="194"/>
      <c r="AN1633" s="194"/>
      <c r="AO1633" s="194"/>
      <c r="AP1633" s="194"/>
      <c r="AQ1633" s="194"/>
      <c r="AR1633" s="194"/>
      <c r="AS1633" s="46"/>
    </row>
    <row r="1634" spans="2:45" s="192" customFormat="1">
      <c r="B1634" s="193"/>
      <c r="C1634" s="193"/>
      <c r="D1634" s="194"/>
      <c r="E1634" s="194"/>
      <c r="H1634" s="194"/>
      <c r="I1634" s="194"/>
      <c r="J1634" s="194"/>
      <c r="K1634" s="194"/>
      <c r="L1634" s="194"/>
      <c r="M1634" s="194"/>
      <c r="N1634" s="194"/>
      <c r="O1634" s="194"/>
      <c r="P1634" s="194"/>
      <c r="Q1634" s="194"/>
      <c r="R1634" s="194"/>
      <c r="S1634" s="194"/>
      <c r="T1634" s="194"/>
      <c r="U1634" s="194"/>
      <c r="V1634" s="194"/>
      <c r="W1634" s="194"/>
      <c r="X1634" s="194"/>
      <c r="Y1634" s="194"/>
      <c r="Z1634" s="194"/>
      <c r="AA1634" s="194"/>
      <c r="AB1634" s="194"/>
      <c r="AC1634" s="194"/>
      <c r="AD1634" s="194"/>
      <c r="AE1634" s="194"/>
      <c r="AF1634" s="194"/>
      <c r="AG1634" s="194"/>
      <c r="AH1634" s="194"/>
      <c r="AI1634" s="194"/>
      <c r="AJ1634" s="194"/>
      <c r="AK1634" s="194"/>
      <c r="AL1634" s="194"/>
      <c r="AM1634" s="194"/>
      <c r="AN1634" s="194"/>
      <c r="AO1634" s="194"/>
      <c r="AP1634" s="194"/>
      <c r="AQ1634" s="194"/>
      <c r="AR1634" s="194"/>
      <c r="AS1634" s="46"/>
    </row>
    <row r="1635" spans="2:45" s="192" customFormat="1">
      <c r="B1635" s="193"/>
      <c r="C1635" s="193"/>
      <c r="D1635" s="194"/>
      <c r="E1635" s="194"/>
      <c r="H1635" s="194"/>
      <c r="I1635" s="194"/>
      <c r="J1635" s="194"/>
      <c r="K1635" s="194"/>
      <c r="L1635" s="194"/>
      <c r="M1635" s="194"/>
      <c r="N1635" s="194"/>
      <c r="O1635" s="194"/>
      <c r="P1635" s="194"/>
      <c r="Q1635" s="194"/>
      <c r="R1635" s="194"/>
      <c r="S1635" s="194"/>
      <c r="T1635" s="194"/>
      <c r="U1635" s="194"/>
      <c r="V1635" s="194"/>
      <c r="W1635" s="194"/>
      <c r="X1635" s="194"/>
      <c r="Y1635" s="194"/>
      <c r="Z1635" s="194"/>
      <c r="AA1635" s="194"/>
      <c r="AB1635" s="194"/>
      <c r="AC1635" s="194"/>
      <c r="AD1635" s="194"/>
      <c r="AE1635" s="194"/>
      <c r="AF1635" s="194"/>
      <c r="AG1635" s="194"/>
      <c r="AH1635" s="194"/>
      <c r="AI1635" s="194"/>
      <c r="AJ1635" s="194"/>
      <c r="AK1635" s="194"/>
      <c r="AL1635" s="194"/>
      <c r="AM1635" s="194"/>
      <c r="AN1635" s="194"/>
      <c r="AO1635" s="194"/>
      <c r="AP1635" s="194"/>
      <c r="AQ1635" s="194"/>
      <c r="AR1635" s="194"/>
      <c r="AS1635" s="46"/>
    </row>
    <row r="1636" spans="2:45" s="192" customFormat="1">
      <c r="B1636" s="193"/>
      <c r="C1636" s="193"/>
      <c r="D1636" s="194"/>
      <c r="E1636" s="194"/>
      <c r="H1636" s="194"/>
      <c r="I1636" s="194"/>
      <c r="J1636" s="194"/>
      <c r="K1636" s="194"/>
      <c r="L1636" s="194"/>
      <c r="M1636" s="194"/>
      <c r="N1636" s="194"/>
      <c r="O1636" s="194"/>
      <c r="P1636" s="194"/>
      <c r="Q1636" s="194"/>
      <c r="R1636" s="194"/>
      <c r="S1636" s="194"/>
      <c r="T1636" s="194"/>
      <c r="U1636" s="194"/>
      <c r="V1636" s="194"/>
      <c r="W1636" s="194"/>
      <c r="X1636" s="194"/>
      <c r="Y1636" s="194"/>
      <c r="Z1636" s="194"/>
      <c r="AA1636" s="194"/>
      <c r="AB1636" s="194"/>
      <c r="AC1636" s="194"/>
      <c r="AD1636" s="194"/>
      <c r="AE1636" s="194"/>
      <c r="AF1636" s="194"/>
      <c r="AG1636" s="194"/>
      <c r="AH1636" s="194"/>
      <c r="AI1636" s="194"/>
      <c r="AJ1636" s="194"/>
      <c r="AK1636" s="194"/>
      <c r="AL1636" s="194"/>
      <c r="AM1636" s="194"/>
      <c r="AN1636" s="194"/>
      <c r="AO1636" s="194"/>
      <c r="AP1636" s="194"/>
      <c r="AQ1636" s="194"/>
      <c r="AR1636" s="194"/>
      <c r="AS1636" s="46"/>
    </row>
    <row r="1637" spans="2:45" s="192" customFormat="1">
      <c r="B1637" s="193"/>
      <c r="C1637" s="193"/>
      <c r="D1637" s="194"/>
      <c r="E1637" s="194"/>
      <c r="H1637" s="194"/>
      <c r="I1637" s="194"/>
      <c r="J1637" s="194"/>
      <c r="K1637" s="194"/>
      <c r="L1637" s="194"/>
      <c r="M1637" s="194"/>
      <c r="N1637" s="194"/>
      <c r="O1637" s="194"/>
      <c r="P1637" s="194"/>
      <c r="Q1637" s="194"/>
      <c r="R1637" s="194"/>
      <c r="S1637" s="194"/>
      <c r="T1637" s="194"/>
      <c r="U1637" s="194"/>
      <c r="V1637" s="194"/>
      <c r="W1637" s="194"/>
      <c r="X1637" s="194"/>
      <c r="Y1637" s="194"/>
      <c r="Z1637" s="194"/>
      <c r="AA1637" s="194"/>
      <c r="AB1637" s="194"/>
      <c r="AC1637" s="194"/>
      <c r="AD1637" s="194"/>
      <c r="AE1637" s="194"/>
      <c r="AF1637" s="194"/>
      <c r="AG1637" s="194"/>
      <c r="AH1637" s="194"/>
      <c r="AI1637" s="194"/>
      <c r="AJ1637" s="194"/>
      <c r="AK1637" s="194"/>
      <c r="AL1637" s="194"/>
      <c r="AM1637" s="194"/>
      <c r="AN1637" s="194"/>
      <c r="AO1637" s="194"/>
      <c r="AP1637" s="194"/>
      <c r="AQ1637" s="194"/>
      <c r="AR1637" s="194"/>
      <c r="AS1637" s="46"/>
    </row>
    <row r="1638" spans="2:45" s="192" customFormat="1">
      <c r="B1638" s="193"/>
      <c r="C1638" s="193"/>
      <c r="D1638" s="194"/>
      <c r="E1638" s="194"/>
      <c r="H1638" s="194"/>
      <c r="I1638" s="194"/>
      <c r="J1638" s="194"/>
      <c r="K1638" s="194"/>
      <c r="L1638" s="194"/>
      <c r="M1638" s="194"/>
      <c r="N1638" s="194"/>
      <c r="O1638" s="194"/>
      <c r="P1638" s="194"/>
      <c r="Q1638" s="194"/>
      <c r="R1638" s="194"/>
      <c r="S1638" s="194"/>
      <c r="T1638" s="194"/>
      <c r="U1638" s="194"/>
      <c r="V1638" s="194"/>
      <c r="W1638" s="194"/>
      <c r="X1638" s="194"/>
      <c r="Y1638" s="194"/>
      <c r="Z1638" s="194"/>
      <c r="AA1638" s="194"/>
      <c r="AB1638" s="194"/>
      <c r="AC1638" s="194"/>
      <c r="AD1638" s="194"/>
      <c r="AE1638" s="194"/>
      <c r="AF1638" s="194"/>
      <c r="AG1638" s="194"/>
      <c r="AH1638" s="194"/>
      <c r="AI1638" s="194"/>
      <c r="AJ1638" s="194"/>
      <c r="AK1638" s="194"/>
      <c r="AL1638" s="194"/>
      <c r="AM1638" s="194"/>
      <c r="AN1638" s="194"/>
      <c r="AO1638" s="194"/>
      <c r="AP1638" s="194"/>
      <c r="AQ1638" s="194"/>
      <c r="AR1638" s="194"/>
      <c r="AS1638" s="46"/>
    </row>
    <row r="1639" spans="2:45" s="192" customFormat="1">
      <c r="B1639" s="193"/>
      <c r="C1639" s="193"/>
      <c r="D1639" s="194"/>
      <c r="E1639" s="194"/>
      <c r="H1639" s="194"/>
      <c r="I1639" s="194"/>
      <c r="J1639" s="194"/>
      <c r="K1639" s="194"/>
      <c r="L1639" s="194"/>
      <c r="M1639" s="194"/>
      <c r="N1639" s="194"/>
      <c r="O1639" s="194"/>
      <c r="P1639" s="194"/>
      <c r="Q1639" s="194"/>
      <c r="R1639" s="194"/>
      <c r="S1639" s="194"/>
      <c r="T1639" s="194"/>
      <c r="U1639" s="194"/>
      <c r="V1639" s="194"/>
      <c r="W1639" s="194"/>
      <c r="X1639" s="194"/>
      <c r="Y1639" s="194"/>
      <c r="Z1639" s="194"/>
      <c r="AA1639" s="194"/>
      <c r="AB1639" s="194"/>
      <c r="AC1639" s="194"/>
      <c r="AD1639" s="194"/>
      <c r="AE1639" s="194"/>
      <c r="AF1639" s="194"/>
      <c r="AG1639" s="194"/>
      <c r="AH1639" s="194"/>
      <c r="AI1639" s="194"/>
      <c r="AJ1639" s="194"/>
      <c r="AK1639" s="194"/>
      <c r="AL1639" s="194"/>
      <c r="AM1639" s="194"/>
      <c r="AN1639" s="194"/>
      <c r="AO1639" s="194"/>
      <c r="AP1639" s="194"/>
      <c r="AQ1639" s="194"/>
      <c r="AR1639" s="194"/>
      <c r="AS1639" s="46"/>
    </row>
    <row r="1640" spans="2:45" s="192" customFormat="1">
      <c r="B1640" s="193"/>
      <c r="C1640" s="193"/>
      <c r="D1640" s="194"/>
      <c r="E1640" s="194"/>
      <c r="H1640" s="194"/>
      <c r="I1640" s="194"/>
      <c r="J1640" s="194"/>
      <c r="K1640" s="194"/>
      <c r="L1640" s="194"/>
      <c r="M1640" s="194"/>
      <c r="N1640" s="194"/>
      <c r="O1640" s="194"/>
      <c r="P1640" s="194"/>
      <c r="Q1640" s="194"/>
      <c r="R1640" s="194"/>
      <c r="S1640" s="194"/>
      <c r="T1640" s="194"/>
      <c r="U1640" s="194"/>
      <c r="V1640" s="194"/>
      <c r="W1640" s="194"/>
      <c r="X1640" s="194"/>
      <c r="Y1640" s="194"/>
      <c r="Z1640" s="194"/>
      <c r="AA1640" s="194"/>
      <c r="AB1640" s="194"/>
      <c r="AC1640" s="194"/>
      <c r="AD1640" s="194"/>
      <c r="AE1640" s="194"/>
      <c r="AF1640" s="194"/>
      <c r="AG1640" s="194"/>
      <c r="AH1640" s="194"/>
      <c r="AI1640" s="194"/>
      <c r="AJ1640" s="194"/>
      <c r="AK1640" s="194"/>
      <c r="AL1640" s="194"/>
      <c r="AM1640" s="194"/>
      <c r="AN1640" s="194"/>
      <c r="AO1640" s="194"/>
      <c r="AP1640" s="194"/>
      <c r="AQ1640" s="194"/>
      <c r="AR1640" s="194"/>
      <c r="AS1640" s="46"/>
    </row>
    <row r="1641" spans="2:45" s="192" customFormat="1">
      <c r="B1641" s="193"/>
      <c r="C1641" s="193"/>
      <c r="D1641" s="194"/>
      <c r="E1641" s="194"/>
      <c r="H1641" s="194"/>
      <c r="I1641" s="194"/>
      <c r="J1641" s="194"/>
      <c r="K1641" s="194"/>
      <c r="L1641" s="194"/>
      <c r="M1641" s="194"/>
      <c r="N1641" s="194"/>
      <c r="O1641" s="194"/>
      <c r="P1641" s="194"/>
      <c r="Q1641" s="194"/>
      <c r="R1641" s="194"/>
      <c r="S1641" s="194"/>
      <c r="T1641" s="194"/>
      <c r="U1641" s="194"/>
      <c r="V1641" s="194"/>
      <c r="W1641" s="194"/>
      <c r="X1641" s="194"/>
      <c r="Y1641" s="194"/>
      <c r="Z1641" s="194"/>
      <c r="AA1641" s="194"/>
      <c r="AB1641" s="194"/>
      <c r="AC1641" s="194"/>
      <c r="AD1641" s="194"/>
      <c r="AE1641" s="194"/>
      <c r="AF1641" s="194"/>
      <c r="AG1641" s="194"/>
      <c r="AH1641" s="194"/>
      <c r="AI1641" s="194"/>
      <c r="AJ1641" s="194"/>
      <c r="AK1641" s="194"/>
      <c r="AL1641" s="194"/>
      <c r="AM1641" s="194"/>
      <c r="AN1641" s="194"/>
      <c r="AO1641" s="194"/>
      <c r="AP1641" s="194"/>
      <c r="AQ1641" s="194"/>
      <c r="AR1641" s="194"/>
      <c r="AS1641" s="46"/>
    </row>
    <row r="1642" spans="2:45" s="192" customFormat="1">
      <c r="B1642" s="193"/>
      <c r="C1642" s="193"/>
      <c r="D1642" s="194"/>
      <c r="E1642" s="194"/>
      <c r="H1642" s="194"/>
      <c r="I1642" s="194"/>
      <c r="J1642" s="194"/>
      <c r="K1642" s="194"/>
      <c r="L1642" s="194"/>
      <c r="M1642" s="194"/>
      <c r="N1642" s="194"/>
      <c r="O1642" s="194"/>
      <c r="P1642" s="194"/>
      <c r="Q1642" s="194"/>
      <c r="R1642" s="194"/>
      <c r="S1642" s="194"/>
      <c r="T1642" s="194"/>
      <c r="U1642" s="194"/>
      <c r="V1642" s="194"/>
      <c r="W1642" s="194"/>
      <c r="X1642" s="194"/>
      <c r="Y1642" s="194"/>
      <c r="Z1642" s="194"/>
      <c r="AA1642" s="194"/>
      <c r="AB1642" s="194"/>
      <c r="AC1642" s="194"/>
      <c r="AD1642" s="194"/>
      <c r="AE1642" s="194"/>
      <c r="AF1642" s="194"/>
      <c r="AG1642" s="194"/>
      <c r="AH1642" s="194"/>
      <c r="AI1642" s="194"/>
      <c r="AJ1642" s="194"/>
      <c r="AK1642" s="194"/>
      <c r="AL1642" s="194"/>
      <c r="AM1642" s="194"/>
      <c r="AN1642" s="194"/>
      <c r="AO1642" s="194"/>
      <c r="AP1642" s="194"/>
      <c r="AQ1642" s="194"/>
      <c r="AR1642" s="194"/>
      <c r="AS1642" s="46"/>
    </row>
    <row r="1643" spans="2:45" s="192" customFormat="1">
      <c r="B1643" s="193"/>
      <c r="C1643" s="193"/>
      <c r="D1643" s="194"/>
      <c r="E1643" s="194"/>
      <c r="H1643" s="194"/>
      <c r="I1643" s="194"/>
      <c r="J1643" s="194"/>
      <c r="K1643" s="194"/>
      <c r="L1643" s="194"/>
      <c r="M1643" s="194"/>
      <c r="N1643" s="194"/>
      <c r="O1643" s="194"/>
      <c r="P1643" s="194"/>
      <c r="Q1643" s="194"/>
      <c r="R1643" s="194"/>
      <c r="S1643" s="194"/>
      <c r="T1643" s="194"/>
      <c r="U1643" s="194"/>
      <c r="V1643" s="194"/>
      <c r="W1643" s="194"/>
      <c r="X1643" s="194"/>
      <c r="Y1643" s="194"/>
      <c r="Z1643" s="194"/>
      <c r="AA1643" s="194"/>
      <c r="AB1643" s="194"/>
      <c r="AC1643" s="194"/>
      <c r="AD1643" s="194"/>
      <c r="AE1643" s="194"/>
      <c r="AF1643" s="194"/>
      <c r="AG1643" s="194"/>
      <c r="AH1643" s="194"/>
      <c r="AI1643" s="194"/>
      <c r="AJ1643" s="194"/>
      <c r="AK1643" s="194"/>
      <c r="AL1643" s="194"/>
      <c r="AM1643" s="194"/>
      <c r="AN1643" s="194"/>
      <c r="AO1643" s="194"/>
      <c r="AP1643" s="194"/>
      <c r="AQ1643" s="194"/>
      <c r="AR1643" s="194"/>
      <c r="AS1643" s="46"/>
    </row>
    <row r="1644" spans="2:45" s="192" customFormat="1">
      <c r="B1644" s="193"/>
      <c r="C1644" s="193"/>
      <c r="D1644" s="194"/>
      <c r="E1644" s="194"/>
      <c r="H1644" s="194"/>
      <c r="I1644" s="194"/>
      <c r="J1644" s="194"/>
      <c r="K1644" s="194"/>
      <c r="L1644" s="194"/>
      <c r="M1644" s="194"/>
      <c r="N1644" s="194"/>
      <c r="O1644" s="194"/>
      <c r="P1644" s="194"/>
      <c r="Q1644" s="194"/>
      <c r="R1644" s="194"/>
      <c r="S1644" s="194"/>
      <c r="T1644" s="194"/>
      <c r="U1644" s="194"/>
      <c r="V1644" s="194"/>
      <c r="W1644" s="194"/>
      <c r="X1644" s="194"/>
      <c r="Y1644" s="194"/>
      <c r="Z1644" s="194"/>
      <c r="AA1644" s="194"/>
      <c r="AB1644" s="194"/>
      <c r="AC1644" s="194"/>
      <c r="AD1644" s="194"/>
      <c r="AE1644" s="194"/>
      <c r="AF1644" s="194"/>
      <c r="AG1644" s="194"/>
      <c r="AH1644" s="194"/>
      <c r="AI1644" s="194"/>
      <c r="AJ1644" s="194"/>
      <c r="AK1644" s="194"/>
      <c r="AL1644" s="194"/>
      <c r="AM1644" s="194"/>
      <c r="AN1644" s="194"/>
      <c r="AO1644" s="194"/>
      <c r="AP1644" s="194"/>
      <c r="AQ1644" s="194"/>
      <c r="AR1644" s="194"/>
      <c r="AS1644" s="46"/>
    </row>
    <row r="1645" spans="2:45" s="192" customFormat="1">
      <c r="B1645" s="193"/>
      <c r="C1645" s="193"/>
      <c r="D1645" s="194"/>
      <c r="E1645" s="194"/>
      <c r="H1645" s="194"/>
      <c r="I1645" s="194"/>
      <c r="J1645" s="194"/>
      <c r="K1645" s="194"/>
      <c r="L1645" s="194"/>
      <c r="M1645" s="194"/>
      <c r="N1645" s="194"/>
      <c r="O1645" s="194"/>
      <c r="P1645" s="194"/>
      <c r="Q1645" s="194"/>
      <c r="R1645" s="194"/>
      <c r="S1645" s="194"/>
      <c r="T1645" s="194"/>
      <c r="U1645" s="194"/>
      <c r="V1645" s="194"/>
      <c r="W1645" s="194"/>
      <c r="X1645" s="194"/>
      <c r="Y1645" s="194"/>
      <c r="Z1645" s="194"/>
      <c r="AA1645" s="194"/>
      <c r="AB1645" s="194"/>
      <c r="AC1645" s="194"/>
      <c r="AD1645" s="194"/>
      <c r="AE1645" s="194"/>
      <c r="AF1645" s="194"/>
      <c r="AG1645" s="194"/>
      <c r="AH1645" s="194"/>
      <c r="AI1645" s="194"/>
      <c r="AJ1645" s="194"/>
      <c r="AK1645" s="194"/>
      <c r="AL1645" s="194"/>
      <c r="AM1645" s="194"/>
      <c r="AN1645" s="194"/>
      <c r="AO1645" s="194"/>
      <c r="AP1645" s="194"/>
      <c r="AQ1645" s="194"/>
      <c r="AR1645" s="194"/>
      <c r="AS1645" s="46"/>
    </row>
    <row r="1646" spans="2:45" s="192" customFormat="1">
      <c r="B1646" s="193"/>
      <c r="C1646" s="193"/>
      <c r="D1646" s="194"/>
      <c r="E1646" s="194"/>
      <c r="H1646" s="194"/>
      <c r="I1646" s="194"/>
      <c r="J1646" s="194"/>
      <c r="K1646" s="194"/>
      <c r="L1646" s="194"/>
      <c r="M1646" s="194"/>
      <c r="N1646" s="194"/>
      <c r="O1646" s="194"/>
      <c r="P1646" s="194"/>
      <c r="Q1646" s="194"/>
      <c r="R1646" s="194"/>
      <c r="S1646" s="194"/>
      <c r="T1646" s="194"/>
      <c r="U1646" s="194"/>
      <c r="V1646" s="194"/>
      <c r="W1646" s="194"/>
      <c r="X1646" s="194"/>
      <c r="Y1646" s="194"/>
      <c r="Z1646" s="194"/>
      <c r="AA1646" s="194"/>
      <c r="AB1646" s="194"/>
      <c r="AC1646" s="194"/>
      <c r="AD1646" s="194"/>
      <c r="AE1646" s="194"/>
      <c r="AF1646" s="194"/>
      <c r="AG1646" s="194"/>
      <c r="AH1646" s="194"/>
      <c r="AI1646" s="194"/>
      <c r="AJ1646" s="194"/>
      <c r="AK1646" s="194"/>
      <c r="AL1646" s="194"/>
      <c r="AM1646" s="194"/>
      <c r="AN1646" s="194"/>
      <c r="AO1646" s="194"/>
      <c r="AP1646" s="194"/>
      <c r="AQ1646" s="194"/>
      <c r="AR1646" s="194"/>
      <c r="AS1646" s="46"/>
    </row>
    <row r="1647" spans="2:45" s="192" customFormat="1">
      <c r="B1647" s="193"/>
      <c r="C1647" s="193"/>
      <c r="D1647" s="194"/>
      <c r="E1647" s="194"/>
      <c r="H1647" s="194"/>
      <c r="I1647" s="194"/>
      <c r="J1647" s="194"/>
      <c r="K1647" s="194"/>
      <c r="L1647" s="194"/>
      <c r="M1647" s="194"/>
      <c r="N1647" s="194"/>
      <c r="O1647" s="194"/>
      <c r="P1647" s="194"/>
      <c r="Q1647" s="194"/>
      <c r="R1647" s="194"/>
      <c r="S1647" s="194"/>
      <c r="T1647" s="194"/>
      <c r="U1647" s="194"/>
      <c r="V1647" s="194"/>
      <c r="W1647" s="194"/>
      <c r="X1647" s="194"/>
      <c r="Y1647" s="194"/>
      <c r="Z1647" s="194"/>
      <c r="AA1647" s="194"/>
      <c r="AB1647" s="194"/>
      <c r="AC1647" s="194"/>
      <c r="AD1647" s="194"/>
      <c r="AE1647" s="194"/>
      <c r="AF1647" s="194"/>
      <c r="AG1647" s="194"/>
      <c r="AH1647" s="194"/>
      <c r="AI1647" s="194"/>
      <c r="AJ1647" s="194"/>
      <c r="AK1647" s="194"/>
      <c r="AL1647" s="194"/>
      <c r="AM1647" s="194"/>
      <c r="AN1647" s="194"/>
      <c r="AO1647" s="194"/>
      <c r="AP1647" s="194"/>
      <c r="AQ1647" s="194"/>
      <c r="AR1647" s="194"/>
      <c r="AS1647" s="46"/>
    </row>
    <row r="1648" spans="2:45" s="192" customFormat="1">
      <c r="B1648" s="193"/>
      <c r="C1648" s="193"/>
      <c r="D1648" s="194"/>
      <c r="E1648" s="194"/>
      <c r="H1648" s="194"/>
      <c r="I1648" s="194"/>
      <c r="J1648" s="194"/>
      <c r="K1648" s="194"/>
      <c r="L1648" s="194"/>
      <c r="M1648" s="194"/>
      <c r="N1648" s="194"/>
      <c r="O1648" s="194"/>
      <c r="P1648" s="194"/>
      <c r="Q1648" s="194"/>
      <c r="R1648" s="194"/>
      <c r="S1648" s="194"/>
      <c r="T1648" s="194"/>
      <c r="U1648" s="194"/>
      <c r="V1648" s="194"/>
      <c r="W1648" s="194"/>
      <c r="X1648" s="194"/>
      <c r="Y1648" s="194"/>
      <c r="Z1648" s="194"/>
      <c r="AA1648" s="194"/>
      <c r="AB1648" s="194"/>
      <c r="AC1648" s="194"/>
      <c r="AD1648" s="194"/>
      <c r="AE1648" s="194"/>
      <c r="AF1648" s="194"/>
      <c r="AG1648" s="194"/>
      <c r="AH1648" s="194"/>
      <c r="AI1648" s="194"/>
      <c r="AJ1648" s="194"/>
      <c r="AK1648" s="194"/>
      <c r="AL1648" s="194"/>
      <c r="AM1648" s="194"/>
      <c r="AN1648" s="194"/>
      <c r="AO1648" s="194"/>
      <c r="AP1648" s="194"/>
      <c r="AQ1648" s="194"/>
      <c r="AR1648" s="194"/>
      <c r="AS1648" s="46"/>
    </row>
    <row r="1649" spans="2:45" s="192" customFormat="1">
      <c r="B1649" s="193"/>
      <c r="C1649" s="193"/>
      <c r="D1649" s="194"/>
      <c r="E1649" s="194"/>
      <c r="H1649" s="194"/>
      <c r="I1649" s="194"/>
      <c r="J1649" s="194"/>
      <c r="K1649" s="194"/>
      <c r="L1649" s="194"/>
      <c r="M1649" s="194"/>
      <c r="N1649" s="194"/>
      <c r="O1649" s="194"/>
      <c r="P1649" s="194"/>
      <c r="Q1649" s="194"/>
      <c r="R1649" s="194"/>
      <c r="S1649" s="194"/>
      <c r="T1649" s="194"/>
      <c r="U1649" s="194"/>
      <c r="V1649" s="194"/>
      <c r="W1649" s="194"/>
      <c r="X1649" s="194"/>
      <c r="Y1649" s="194"/>
      <c r="Z1649" s="194"/>
      <c r="AA1649" s="194"/>
      <c r="AB1649" s="194"/>
      <c r="AC1649" s="194"/>
      <c r="AD1649" s="194"/>
      <c r="AE1649" s="194"/>
      <c r="AF1649" s="194"/>
      <c r="AG1649" s="194"/>
      <c r="AH1649" s="194"/>
      <c r="AI1649" s="194"/>
      <c r="AJ1649" s="194"/>
      <c r="AK1649" s="194"/>
      <c r="AL1649" s="194"/>
      <c r="AM1649" s="194"/>
      <c r="AN1649" s="194"/>
      <c r="AO1649" s="194"/>
      <c r="AP1649" s="194"/>
      <c r="AQ1649" s="194"/>
      <c r="AR1649" s="194"/>
      <c r="AS1649" s="46"/>
    </row>
    <row r="1650" spans="2:45" s="192" customFormat="1">
      <c r="B1650" s="193"/>
      <c r="C1650" s="193"/>
      <c r="D1650" s="194"/>
      <c r="E1650" s="194"/>
      <c r="H1650" s="194"/>
      <c r="I1650" s="194"/>
      <c r="J1650" s="194"/>
      <c r="K1650" s="194"/>
      <c r="L1650" s="194"/>
      <c r="M1650" s="194"/>
      <c r="N1650" s="194"/>
      <c r="O1650" s="194"/>
      <c r="P1650" s="194"/>
      <c r="Q1650" s="194"/>
      <c r="R1650" s="194"/>
      <c r="S1650" s="194"/>
      <c r="T1650" s="194"/>
      <c r="U1650" s="194"/>
      <c r="V1650" s="194"/>
      <c r="W1650" s="194"/>
      <c r="X1650" s="194"/>
      <c r="Y1650" s="194"/>
      <c r="Z1650" s="194"/>
      <c r="AA1650" s="194"/>
      <c r="AB1650" s="194"/>
      <c r="AC1650" s="194"/>
      <c r="AD1650" s="194"/>
      <c r="AE1650" s="194"/>
      <c r="AF1650" s="194"/>
      <c r="AG1650" s="194"/>
      <c r="AH1650" s="194"/>
      <c r="AI1650" s="194"/>
      <c r="AJ1650" s="194"/>
      <c r="AK1650" s="194"/>
      <c r="AL1650" s="194"/>
      <c r="AM1650" s="194"/>
      <c r="AN1650" s="194"/>
      <c r="AO1650" s="194"/>
      <c r="AP1650" s="194"/>
      <c r="AQ1650" s="194"/>
      <c r="AR1650" s="194"/>
      <c r="AS1650" s="46"/>
    </row>
    <row r="1651" spans="2:45" s="192" customFormat="1">
      <c r="B1651" s="193"/>
      <c r="C1651" s="193"/>
      <c r="D1651" s="194"/>
      <c r="E1651" s="194"/>
      <c r="H1651" s="194"/>
      <c r="I1651" s="194"/>
      <c r="J1651" s="194"/>
      <c r="K1651" s="194"/>
      <c r="L1651" s="194"/>
      <c r="M1651" s="194"/>
      <c r="N1651" s="194"/>
      <c r="O1651" s="194"/>
      <c r="P1651" s="194"/>
      <c r="Q1651" s="194"/>
      <c r="R1651" s="194"/>
      <c r="S1651" s="194"/>
      <c r="T1651" s="194"/>
      <c r="U1651" s="194"/>
      <c r="V1651" s="194"/>
      <c r="W1651" s="194"/>
      <c r="X1651" s="194"/>
      <c r="Y1651" s="194"/>
      <c r="Z1651" s="194"/>
      <c r="AA1651" s="194"/>
      <c r="AB1651" s="194"/>
      <c r="AC1651" s="194"/>
      <c r="AD1651" s="194"/>
      <c r="AE1651" s="194"/>
      <c r="AF1651" s="194"/>
      <c r="AG1651" s="194"/>
      <c r="AH1651" s="194"/>
      <c r="AI1651" s="194"/>
      <c r="AJ1651" s="194"/>
      <c r="AK1651" s="194"/>
      <c r="AL1651" s="194"/>
      <c r="AM1651" s="194"/>
      <c r="AN1651" s="194"/>
      <c r="AO1651" s="194"/>
      <c r="AP1651" s="194"/>
      <c r="AQ1651" s="194"/>
      <c r="AR1651" s="194"/>
      <c r="AS1651" s="46"/>
    </row>
    <row r="1652" spans="2:45" s="192" customFormat="1">
      <c r="B1652" s="193"/>
      <c r="C1652" s="193"/>
      <c r="D1652" s="194"/>
      <c r="E1652" s="194"/>
      <c r="H1652" s="194"/>
      <c r="I1652" s="194"/>
      <c r="J1652" s="194"/>
      <c r="K1652" s="194"/>
      <c r="L1652" s="194"/>
      <c r="M1652" s="194"/>
      <c r="N1652" s="194"/>
      <c r="O1652" s="194"/>
      <c r="P1652" s="194"/>
      <c r="Q1652" s="194"/>
      <c r="R1652" s="194"/>
      <c r="S1652" s="194"/>
      <c r="T1652" s="194"/>
      <c r="U1652" s="194"/>
      <c r="V1652" s="194"/>
      <c r="W1652" s="194"/>
      <c r="X1652" s="194"/>
      <c r="Y1652" s="194"/>
      <c r="Z1652" s="194"/>
      <c r="AA1652" s="194"/>
      <c r="AB1652" s="194"/>
      <c r="AC1652" s="194"/>
      <c r="AD1652" s="194"/>
      <c r="AE1652" s="194"/>
      <c r="AF1652" s="194"/>
      <c r="AG1652" s="194"/>
      <c r="AH1652" s="194"/>
      <c r="AI1652" s="194"/>
      <c r="AJ1652" s="194"/>
      <c r="AK1652" s="194"/>
      <c r="AL1652" s="194"/>
      <c r="AM1652" s="194"/>
      <c r="AN1652" s="194"/>
      <c r="AO1652" s="194"/>
      <c r="AP1652" s="194"/>
      <c r="AQ1652" s="194"/>
      <c r="AR1652" s="194"/>
      <c r="AS1652" s="46"/>
    </row>
    <row r="1653" spans="2:45" s="192" customFormat="1">
      <c r="B1653" s="193"/>
      <c r="C1653" s="193"/>
      <c r="D1653" s="194"/>
      <c r="E1653" s="194"/>
      <c r="H1653" s="194"/>
      <c r="I1653" s="194"/>
      <c r="J1653" s="194"/>
      <c r="K1653" s="194"/>
      <c r="L1653" s="194"/>
      <c r="M1653" s="194"/>
      <c r="N1653" s="194"/>
      <c r="O1653" s="194"/>
      <c r="P1653" s="194"/>
      <c r="Q1653" s="194"/>
      <c r="R1653" s="194"/>
      <c r="S1653" s="194"/>
      <c r="T1653" s="194"/>
      <c r="U1653" s="194"/>
      <c r="V1653" s="194"/>
      <c r="W1653" s="194"/>
      <c r="X1653" s="194"/>
      <c r="Y1653" s="194"/>
      <c r="Z1653" s="194"/>
      <c r="AA1653" s="194"/>
      <c r="AB1653" s="194"/>
      <c r="AC1653" s="194"/>
      <c r="AD1653" s="194"/>
      <c r="AE1653" s="194"/>
      <c r="AF1653" s="194"/>
      <c r="AG1653" s="194"/>
      <c r="AH1653" s="194"/>
      <c r="AI1653" s="194"/>
      <c r="AJ1653" s="194"/>
      <c r="AK1653" s="194"/>
      <c r="AL1653" s="194"/>
      <c r="AM1653" s="194"/>
      <c r="AN1653" s="194"/>
      <c r="AO1653" s="194"/>
      <c r="AP1653" s="194"/>
      <c r="AQ1653" s="194"/>
      <c r="AR1653" s="194"/>
      <c r="AS1653" s="46"/>
    </row>
    <row r="1654" spans="2:45" s="192" customFormat="1">
      <c r="B1654" s="193"/>
      <c r="C1654" s="193"/>
      <c r="D1654" s="194"/>
      <c r="E1654" s="194"/>
      <c r="H1654" s="194"/>
      <c r="I1654" s="194"/>
      <c r="J1654" s="194"/>
      <c r="K1654" s="194"/>
      <c r="L1654" s="194"/>
      <c r="M1654" s="194"/>
      <c r="N1654" s="194"/>
      <c r="O1654" s="194"/>
      <c r="P1654" s="194"/>
      <c r="Q1654" s="194"/>
      <c r="R1654" s="194"/>
      <c r="S1654" s="194"/>
      <c r="T1654" s="194"/>
      <c r="U1654" s="194"/>
      <c r="V1654" s="194"/>
      <c r="W1654" s="194"/>
      <c r="X1654" s="194"/>
      <c r="Y1654" s="194"/>
      <c r="Z1654" s="194"/>
      <c r="AA1654" s="194"/>
      <c r="AB1654" s="194"/>
      <c r="AC1654" s="194"/>
      <c r="AD1654" s="194"/>
      <c r="AE1654" s="194"/>
      <c r="AF1654" s="194"/>
      <c r="AG1654" s="194"/>
      <c r="AH1654" s="194"/>
      <c r="AI1654" s="194"/>
      <c r="AJ1654" s="194"/>
      <c r="AK1654" s="194"/>
      <c r="AL1654" s="194"/>
      <c r="AM1654" s="194"/>
      <c r="AN1654" s="194"/>
      <c r="AO1654" s="194"/>
      <c r="AP1654" s="194"/>
      <c r="AQ1654" s="194"/>
      <c r="AR1654" s="194"/>
      <c r="AS1654" s="46"/>
    </row>
    <row r="1655" spans="2:45" s="192" customFormat="1">
      <c r="B1655" s="193"/>
      <c r="C1655" s="193"/>
      <c r="D1655" s="194"/>
      <c r="E1655" s="194"/>
      <c r="H1655" s="194"/>
      <c r="I1655" s="194"/>
      <c r="J1655" s="194"/>
      <c r="K1655" s="194"/>
      <c r="L1655" s="194"/>
      <c r="M1655" s="194"/>
      <c r="N1655" s="194"/>
      <c r="O1655" s="194"/>
      <c r="P1655" s="194"/>
      <c r="Q1655" s="194"/>
      <c r="R1655" s="194"/>
      <c r="S1655" s="194"/>
      <c r="T1655" s="194"/>
      <c r="U1655" s="194"/>
      <c r="V1655" s="194"/>
      <c r="W1655" s="194"/>
      <c r="X1655" s="194"/>
      <c r="Y1655" s="194"/>
      <c r="Z1655" s="194"/>
      <c r="AA1655" s="194"/>
      <c r="AB1655" s="194"/>
      <c r="AC1655" s="194"/>
      <c r="AD1655" s="194"/>
      <c r="AE1655" s="194"/>
      <c r="AF1655" s="194"/>
      <c r="AG1655" s="194"/>
      <c r="AH1655" s="194"/>
      <c r="AI1655" s="194"/>
      <c r="AJ1655" s="194"/>
      <c r="AK1655" s="194"/>
      <c r="AL1655" s="194"/>
      <c r="AM1655" s="194"/>
      <c r="AN1655" s="194"/>
      <c r="AO1655" s="194"/>
      <c r="AP1655" s="194"/>
      <c r="AQ1655" s="194"/>
      <c r="AR1655" s="194"/>
      <c r="AS1655" s="46"/>
    </row>
    <row r="1656" spans="2:45" s="192" customFormat="1">
      <c r="B1656" s="193"/>
      <c r="C1656" s="193"/>
      <c r="D1656" s="194"/>
      <c r="E1656" s="194"/>
      <c r="H1656" s="194"/>
      <c r="I1656" s="194"/>
      <c r="J1656" s="194"/>
      <c r="K1656" s="194"/>
      <c r="L1656" s="194"/>
      <c r="M1656" s="194"/>
      <c r="N1656" s="194"/>
      <c r="O1656" s="194"/>
      <c r="P1656" s="194"/>
      <c r="Q1656" s="194"/>
      <c r="R1656" s="194"/>
      <c r="S1656" s="194"/>
      <c r="T1656" s="194"/>
      <c r="U1656" s="194"/>
      <c r="V1656" s="194"/>
      <c r="W1656" s="194"/>
      <c r="X1656" s="194"/>
      <c r="Y1656" s="194"/>
      <c r="Z1656" s="194"/>
      <c r="AA1656" s="194"/>
      <c r="AB1656" s="194"/>
      <c r="AC1656" s="194"/>
      <c r="AD1656" s="194"/>
      <c r="AE1656" s="194"/>
      <c r="AF1656" s="194"/>
      <c r="AG1656" s="194"/>
      <c r="AH1656" s="194"/>
      <c r="AI1656" s="194"/>
      <c r="AJ1656" s="194"/>
      <c r="AK1656" s="194"/>
      <c r="AL1656" s="194"/>
      <c r="AM1656" s="194"/>
      <c r="AN1656" s="194"/>
      <c r="AO1656" s="194"/>
      <c r="AP1656" s="194"/>
      <c r="AQ1656" s="194"/>
      <c r="AR1656" s="194"/>
      <c r="AS1656" s="46"/>
    </row>
    <row r="1657" spans="2:45" s="192" customFormat="1">
      <c r="B1657" s="193"/>
      <c r="C1657" s="193"/>
      <c r="D1657" s="194"/>
      <c r="E1657" s="194"/>
      <c r="H1657" s="194"/>
      <c r="I1657" s="194"/>
      <c r="J1657" s="194"/>
      <c r="K1657" s="194"/>
      <c r="L1657" s="194"/>
      <c r="M1657" s="194"/>
      <c r="N1657" s="194"/>
      <c r="O1657" s="194"/>
      <c r="P1657" s="194"/>
      <c r="Q1657" s="194"/>
      <c r="R1657" s="194"/>
      <c r="S1657" s="194"/>
      <c r="T1657" s="194"/>
      <c r="U1657" s="194"/>
      <c r="V1657" s="194"/>
      <c r="W1657" s="194"/>
      <c r="X1657" s="194"/>
      <c r="Y1657" s="194"/>
      <c r="Z1657" s="194"/>
      <c r="AA1657" s="194"/>
      <c r="AB1657" s="194"/>
      <c r="AC1657" s="194"/>
      <c r="AD1657" s="194"/>
      <c r="AE1657" s="194"/>
      <c r="AF1657" s="194"/>
      <c r="AG1657" s="194"/>
      <c r="AH1657" s="194"/>
      <c r="AI1657" s="194"/>
      <c r="AJ1657" s="194"/>
      <c r="AK1657" s="194"/>
      <c r="AL1657" s="194"/>
      <c r="AM1657" s="194"/>
      <c r="AN1657" s="194"/>
      <c r="AO1657" s="194"/>
      <c r="AP1657" s="194"/>
      <c r="AQ1657" s="194"/>
      <c r="AR1657" s="194"/>
      <c r="AS1657" s="46"/>
    </row>
    <row r="1658" spans="2:45" s="192" customFormat="1">
      <c r="B1658" s="193"/>
      <c r="C1658" s="193"/>
      <c r="D1658" s="194"/>
      <c r="E1658" s="194"/>
      <c r="H1658" s="194"/>
      <c r="I1658" s="194"/>
      <c r="J1658" s="194"/>
      <c r="K1658" s="194"/>
      <c r="L1658" s="194"/>
      <c r="M1658" s="194"/>
      <c r="N1658" s="194"/>
      <c r="O1658" s="194"/>
      <c r="P1658" s="194"/>
      <c r="Q1658" s="194"/>
      <c r="R1658" s="194"/>
      <c r="S1658" s="194"/>
      <c r="T1658" s="194"/>
      <c r="U1658" s="194"/>
      <c r="V1658" s="194"/>
      <c r="W1658" s="194"/>
      <c r="X1658" s="194"/>
      <c r="Y1658" s="194"/>
      <c r="Z1658" s="194"/>
      <c r="AA1658" s="194"/>
      <c r="AB1658" s="194"/>
      <c r="AC1658" s="194"/>
      <c r="AD1658" s="194"/>
      <c r="AE1658" s="194"/>
      <c r="AF1658" s="194"/>
      <c r="AG1658" s="194"/>
      <c r="AH1658" s="194"/>
      <c r="AI1658" s="194"/>
      <c r="AJ1658" s="194"/>
      <c r="AK1658" s="194"/>
      <c r="AL1658" s="194"/>
      <c r="AM1658" s="194"/>
      <c r="AN1658" s="194"/>
      <c r="AO1658" s="194"/>
      <c r="AP1658" s="194"/>
      <c r="AQ1658" s="194"/>
      <c r="AR1658" s="194"/>
      <c r="AS1658" s="46"/>
    </row>
    <row r="1659" spans="2:45" s="192" customFormat="1">
      <c r="B1659" s="193"/>
      <c r="C1659" s="193"/>
      <c r="D1659" s="194"/>
      <c r="E1659" s="194"/>
      <c r="H1659" s="194"/>
      <c r="I1659" s="194"/>
      <c r="J1659" s="194"/>
      <c r="K1659" s="194"/>
      <c r="L1659" s="194"/>
      <c r="M1659" s="194"/>
      <c r="N1659" s="194"/>
      <c r="O1659" s="194"/>
      <c r="P1659" s="194"/>
      <c r="Q1659" s="194"/>
      <c r="R1659" s="194"/>
      <c r="S1659" s="194"/>
      <c r="T1659" s="194"/>
      <c r="U1659" s="194"/>
      <c r="V1659" s="194"/>
      <c r="W1659" s="194"/>
      <c r="X1659" s="194"/>
      <c r="Y1659" s="194"/>
      <c r="Z1659" s="194"/>
      <c r="AA1659" s="194"/>
      <c r="AB1659" s="194"/>
      <c r="AC1659" s="194"/>
      <c r="AD1659" s="194"/>
      <c r="AE1659" s="194"/>
      <c r="AF1659" s="194"/>
      <c r="AG1659" s="194"/>
      <c r="AH1659" s="194"/>
      <c r="AI1659" s="194"/>
      <c r="AJ1659" s="194"/>
      <c r="AK1659" s="194"/>
      <c r="AL1659" s="194"/>
      <c r="AM1659" s="194"/>
      <c r="AN1659" s="194"/>
      <c r="AO1659" s="194"/>
      <c r="AP1659" s="194"/>
      <c r="AQ1659" s="194"/>
      <c r="AR1659" s="194"/>
      <c r="AS1659" s="46"/>
    </row>
    <row r="1660" spans="2:45" s="192" customFormat="1">
      <c r="B1660" s="193"/>
      <c r="C1660" s="193"/>
      <c r="D1660" s="194"/>
      <c r="E1660" s="194"/>
      <c r="H1660" s="194"/>
      <c r="I1660" s="194"/>
      <c r="J1660" s="194"/>
      <c r="K1660" s="194"/>
      <c r="L1660" s="194"/>
      <c r="M1660" s="194"/>
      <c r="N1660" s="194"/>
      <c r="O1660" s="194"/>
      <c r="P1660" s="194"/>
      <c r="Q1660" s="194"/>
      <c r="R1660" s="194"/>
      <c r="S1660" s="194"/>
      <c r="T1660" s="194"/>
      <c r="U1660" s="194"/>
      <c r="V1660" s="194"/>
      <c r="W1660" s="194"/>
      <c r="X1660" s="194"/>
      <c r="Y1660" s="194"/>
      <c r="Z1660" s="194"/>
      <c r="AA1660" s="194"/>
      <c r="AB1660" s="194"/>
      <c r="AC1660" s="194"/>
      <c r="AD1660" s="194"/>
      <c r="AE1660" s="194"/>
      <c r="AF1660" s="194"/>
      <c r="AG1660" s="194"/>
      <c r="AH1660" s="194"/>
      <c r="AI1660" s="194"/>
      <c r="AJ1660" s="194"/>
      <c r="AK1660" s="194"/>
      <c r="AL1660" s="194"/>
      <c r="AM1660" s="194"/>
      <c r="AN1660" s="194"/>
      <c r="AO1660" s="194"/>
      <c r="AP1660" s="194"/>
      <c r="AQ1660" s="194"/>
      <c r="AR1660" s="194"/>
      <c r="AS1660" s="46"/>
    </row>
    <row r="1661" spans="2:45" s="192" customFormat="1">
      <c r="B1661" s="193"/>
      <c r="C1661" s="193"/>
      <c r="D1661" s="194"/>
      <c r="E1661" s="194"/>
      <c r="H1661" s="194"/>
      <c r="I1661" s="194"/>
      <c r="J1661" s="194"/>
      <c r="K1661" s="194"/>
      <c r="L1661" s="194"/>
      <c r="M1661" s="194"/>
      <c r="N1661" s="194"/>
      <c r="O1661" s="194"/>
      <c r="P1661" s="194"/>
      <c r="Q1661" s="194"/>
      <c r="R1661" s="194"/>
      <c r="S1661" s="194"/>
      <c r="T1661" s="194"/>
      <c r="U1661" s="194"/>
      <c r="V1661" s="194"/>
      <c r="W1661" s="194"/>
      <c r="X1661" s="194"/>
      <c r="Y1661" s="194"/>
      <c r="Z1661" s="194"/>
      <c r="AA1661" s="194"/>
      <c r="AB1661" s="194"/>
      <c r="AC1661" s="194"/>
      <c r="AD1661" s="194"/>
      <c r="AE1661" s="194"/>
      <c r="AF1661" s="194"/>
      <c r="AG1661" s="194"/>
      <c r="AH1661" s="194"/>
      <c r="AI1661" s="194"/>
      <c r="AJ1661" s="194"/>
      <c r="AK1661" s="194"/>
      <c r="AL1661" s="194"/>
      <c r="AM1661" s="194"/>
      <c r="AN1661" s="194"/>
      <c r="AO1661" s="194"/>
      <c r="AP1661" s="194"/>
      <c r="AQ1661" s="194"/>
      <c r="AR1661" s="194"/>
      <c r="AS1661" s="46"/>
    </row>
    <row r="1662" spans="2:45" s="192" customFormat="1">
      <c r="B1662" s="193"/>
      <c r="C1662" s="193"/>
      <c r="D1662" s="194"/>
      <c r="E1662" s="194"/>
      <c r="H1662" s="194"/>
      <c r="I1662" s="194"/>
      <c r="J1662" s="194"/>
      <c r="K1662" s="194"/>
      <c r="L1662" s="194"/>
      <c r="M1662" s="194"/>
      <c r="N1662" s="194"/>
      <c r="O1662" s="194"/>
      <c r="P1662" s="194"/>
      <c r="Q1662" s="194"/>
      <c r="R1662" s="194"/>
      <c r="S1662" s="194"/>
      <c r="T1662" s="194"/>
      <c r="U1662" s="194"/>
      <c r="V1662" s="194"/>
      <c r="W1662" s="194"/>
      <c r="X1662" s="194"/>
      <c r="Y1662" s="194"/>
      <c r="Z1662" s="194"/>
      <c r="AA1662" s="194"/>
      <c r="AB1662" s="194"/>
      <c r="AC1662" s="194"/>
      <c r="AD1662" s="194"/>
      <c r="AE1662" s="194"/>
      <c r="AF1662" s="194"/>
      <c r="AG1662" s="194"/>
      <c r="AH1662" s="194"/>
      <c r="AI1662" s="194"/>
      <c r="AJ1662" s="194"/>
      <c r="AK1662" s="194"/>
      <c r="AL1662" s="194"/>
      <c r="AM1662" s="194"/>
      <c r="AN1662" s="194"/>
      <c r="AO1662" s="194"/>
      <c r="AP1662" s="194"/>
      <c r="AQ1662" s="194"/>
      <c r="AR1662" s="194"/>
      <c r="AS1662" s="46"/>
    </row>
    <row r="1663" spans="2:45" s="192" customFormat="1">
      <c r="B1663" s="193"/>
      <c r="C1663" s="193"/>
      <c r="D1663" s="194"/>
      <c r="E1663" s="194"/>
      <c r="H1663" s="194"/>
      <c r="I1663" s="194"/>
      <c r="J1663" s="194"/>
      <c r="K1663" s="194"/>
      <c r="L1663" s="194"/>
      <c r="M1663" s="194"/>
      <c r="N1663" s="194"/>
      <c r="O1663" s="194"/>
      <c r="P1663" s="194"/>
      <c r="Q1663" s="194"/>
      <c r="R1663" s="194"/>
      <c r="S1663" s="194"/>
      <c r="T1663" s="194"/>
      <c r="U1663" s="194"/>
      <c r="V1663" s="194"/>
      <c r="W1663" s="194"/>
      <c r="X1663" s="194"/>
      <c r="Y1663" s="194"/>
      <c r="Z1663" s="194"/>
      <c r="AA1663" s="194"/>
      <c r="AB1663" s="194"/>
      <c r="AC1663" s="194"/>
      <c r="AD1663" s="194"/>
      <c r="AE1663" s="194"/>
      <c r="AF1663" s="194"/>
      <c r="AG1663" s="194"/>
      <c r="AH1663" s="194"/>
      <c r="AI1663" s="194"/>
      <c r="AJ1663" s="194"/>
      <c r="AK1663" s="194"/>
      <c r="AL1663" s="194"/>
      <c r="AM1663" s="194"/>
      <c r="AN1663" s="194"/>
      <c r="AO1663" s="194"/>
      <c r="AP1663" s="194"/>
      <c r="AQ1663" s="194"/>
      <c r="AR1663" s="194"/>
      <c r="AS1663" s="46"/>
    </row>
    <row r="1664" spans="2:45" s="192" customFormat="1">
      <c r="B1664" s="193"/>
      <c r="C1664" s="193"/>
      <c r="D1664" s="194"/>
      <c r="E1664" s="194"/>
      <c r="H1664" s="194"/>
      <c r="I1664" s="194"/>
      <c r="J1664" s="194"/>
      <c r="K1664" s="194"/>
      <c r="L1664" s="194"/>
      <c r="M1664" s="194"/>
      <c r="N1664" s="194"/>
      <c r="O1664" s="194"/>
      <c r="P1664" s="194"/>
      <c r="Q1664" s="194"/>
      <c r="R1664" s="194"/>
      <c r="S1664" s="194"/>
      <c r="T1664" s="194"/>
      <c r="U1664" s="194"/>
      <c r="V1664" s="194"/>
      <c r="W1664" s="194"/>
      <c r="X1664" s="194"/>
      <c r="Y1664" s="194"/>
      <c r="Z1664" s="194"/>
      <c r="AA1664" s="194"/>
      <c r="AB1664" s="194"/>
      <c r="AC1664" s="194"/>
      <c r="AD1664" s="194"/>
      <c r="AE1664" s="194"/>
      <c r="AF1664" s="194"/>
      <c r="AG1664" s="194"/>
      <c r="AH1664" s="194"/>
      <c r="AI1664" s="194"/>
      <c r="AJ1664" s="194"/>
      <c r="AK1664" s="194"/>
      <c r="AL1664" s="194"/>
      <c r="AM1664" s="194"/>
      <c r="AN1664" s="194"/>
      <c r="AO1664" s="194"/>
      <c r="AP1664" s="194"/>
      <c r="AQ1664" s="194"/>
      <c r="AR1664" s="194"/>
      <c r="AS1664" s="46"/>
    </row>
    <row r="1665" spans="2:45" s="192" customFormat="1">
      <c r="B1665" s="193"/>
      <c r="C1665" s="193"/>
      <c r="D1665" s="194"/>
      <c r="E1665" s="194"/>
      <c r="H1665" s="194"/>
      <c r="I1665" s="194"/>
      <c r="J1665" s="194"/>
      <c r="K1665" s="194"/>
      <c r="L1665" s="194"/>
      <c r="M1665" s="194"/>
      <c r="N1665" s="194"/>
      <c r="O1665" s="194"/>
      <c r="P1665" s="194"/>
      <c r="Q1665" s="194"/>
      <c r="R1665" s="194"/>
      <c r="S1665" s="194"/>
      <c r="T1665" s="194"/>
      <c r="U1665" s="194"/>
      <c r="V1665" s="194"/>
      <c r="W1665" s="194"/>
      <c r="X1665" s="194"/>
      <c r="Y1665" s="194"/>
      <c r="Z1665" s="194"/>
      <c r="AA1665" s="194"/>
      <c r="AB1665" s="194"/>
      <c r="AC1665" s="194"/>
      <c r="AD1665" s="194"/>
      <c r="AE1665" s="194"/>
      <c r="AF1665" s="194"/>
      <c r="AG1665" s="194"/>
      <c r="AH1665" s="194"/>
      <c r="AI1665" s="194"/>
      <c r="AJ1665" s="194"/>
      <c r="AK1665" s="194"/>
      <c r="AL1665" s="194"/>
      <c r="AM1665" s="194"/>
      <c r="AN1665" s="194"/>
      <c r="AO1665" s="194"/>
      <c r="AP1665" s="194"/>
      <c r="AQ1665" s="194"/>
      <c r="AR1665" s="194"/>
      <c r="AS1665" s="46"/>
    </row>
    <row r="1666" spans="2:45" s="192" customFormat="1">
      <c r="B1666" s="193"/>
      <c r="C1666" s="193"/>
      <c r="D1666" s="194"/>
      <c r="E1666" s="194"/>
      <c r="H1666" s="194"/>
      <c r="I1666" s="194"/>
      <c r="J1666" s="194"/>
      <c r="K1666" s="194"/>
      <c r="L1666" s="194"/>
      <c r="M1666" s="194"/>
      <c r="N1666" s="194"/>
      <c r="O1666" s="194"/>
      <c r="P1666" s="194"/>
      <c r="Q1666" s="194"/>
      <c r="R1666" s="194"/>
      <c r="S1666" s="194"/>
      <c r="T1666" s="194"/>
      <c r="U1666" s="194"/>
      <c r="V1666" s="194"/>
      <c r="W1666" s="194"/>
      <c r="X1666" s="194"/>
      <c r="Y1666" s="194"/>
      <c r="Z1666" s="194"/>
      <c r="AA1666" s="194"/>
      <c r="AB1666" s="194"/>
      <c r="AC1666" s="194"/>
      <c r="AD1666" s="194"/>
      <c r="AE1666" s="194"/>
      <c r="AF1666" s="194"/>
      <c r="AG1666" s="194"/>
      <c r="AH1666" s="194"/>
      <c r="AI1666" s="194"/>
      <c r="AJ1666" s="194"/>
      <c r="AK1666" s="194"/>
      <c r="AL1666" s="194"/>
      <c r="AM1666" s="194"/>
      <c r="AN1666" s="194"/>
      <c r="AO1666" s="194"/>
      <c r="AP1666" s="194"/>
      <c r="AQ1666" s="194"/>
      <c r="AR1666" s="194"/>
      <c r="AS1666" s="46"/>
    </row>
    <row r="1667" spans="2:45" s="192" customFormat="1">
      <c r="B1667" s="193"/>
      <c r="C1667" s="193"/>
      <c r="D1667" s="194"/>
      <c r="E1667" s="194"/>
      <c r="H1667" s="194"/>
      <c r="I1667" s="194"/>
      <c r="J1667" s="194"/>
      <c r="K1667" s="194"/>
      <c r="L1667" s="194"/>
      <c r="M1667" s="194"/>
      <c r="N1667" s="194"/>
      <c r="O1667" s="194"/>
      <c r="P1667" s="194"/>
      <c r="Q1667" s="194"/>
      <c r="R1667" s="194"/>
      <c r="S1667" s="194"/>
      <c r="T1667" s="194"/>
      <c r="U1667" s="194"/>
      <c r="V1667" s="194"/>
      <c r="W1667" s="194"/>
      <c r="X1667" s="194"/>
      <c r="Y1667" s="194"/>
      <c r="Z1667" s="194"/>
      <c r="AA1667" s="194"/>
      <c r="AB1667" s="194"/>
      <c r="AC1667" s="194"/>
      <c r="AD1667" s="194"/>
      <c r="AE1667" s="194"/>
      <c r="AF1667" s="194"/>
      <c r="AG1667" s="194"/>
      <c r="AH1667" s="194"/>
      <c r="AI1667" s="194"/>
      <c r="AJ1667" s="194"/>
      <c r="AK1667" s="194"/>
      <c r="AL1667" s="194"/>
      <c r="AM1667" s="194"/>
      <c r="AN1667" s="194"/>
      <c r="AO1667" s="194"/>
      <c r="AP1667" s="194"/>
      <c r="AQ1667" s="194"/>
      <c r="AR1667" s="194"/>
      <c r="AS1667" s="46"/>
    </row>
    <row r="1668" spans="2:45" s="192" customFormat="1">
      <c r="B1668" s="193"/>
      <c r="C1668" s="193"/>
      <c r="D1668" s="194"/>
      <c r="E1668" s="194"/>
      <c r="H1668" s="194"/>
      <c r="I1668" s="194"/>
      <c r="J1668" s="194"/>
      <c r="K1668" s="194"/>
      <c r="L1668" s="194"/>
      <c r="M1668" s="194"/>
      <c r="N1668" s="194"/>
      <c r="O1668" s="194"/>
      <c r="P1668" s="194"/>
      <c r="Q1668" s="194"/>
      <c r="R1668" s="194"/>
      <c r="S1668" s="194"/>
      <c r="T1668" s="194"/>
      <c r="U1668" s="194"/>
      <c r="V1668" s="194"/>
      <c r="W1668" s="194"/>
      <c r="X1668" s="194"/>
      <c r="Y1668" s="194"/>
      <c r="Z1668" s="194"/>
      <c r="AA1668" s="194"/>
      <c r="AB1668" s="194"/>
      <c r="AC1668" s="194"/>
      <c r="AD1668" s="194"/>
      <c r="AE1668" s="194"/>
      <c r="AF1668" s="194"/>
      <c r="AG1668" s="194"/>
      <c r="AH1668" s="194"/>
      <c r="AI1668" s="194"/>
      <c r="AJ1668" s="194"/>
      <c r="AK1668" s="194"/>
      <c r="AL1668" s="194"/>
      <c r="AM1668" s="194"/>
      <c r="AN1668" s="194"/>
      <c r="AO1668" s="194"/>
      <c r="AP1668" s="194"/>
      <c r="AQ1668" s="194"/>
      <c r="AR1668" s="194"/>
      <c r="AS1668" s="46"/>
    </row>
    <row r="1669" spans="2:45" s="192" customFormat="1">
      <c r="B1669" s="193"/>
      <c r="C1669" s="193"/>
      <c r="D1669" s="194"/>
      <c r="E1669" s="194"/>
      <c r="H1669" s="194"/>
      <c r="I1669" s="194"/>
      <c r="J1669" s="194"/>
      <c r="K1669" s="194"/>
      <c r="L1669" s="194"/>
      <c r="M1669" s="194"/>
      <c r="N1669" s="194"/>
      <c r="O1669" s="194"/>
      <c r="P1669" s="194"/>
      <c r="Q1669" s="194"/>
      <c r="R1669" s="194"/>
      <c r="S1669" s="194"/>
      <c r="T1669" s="194"/>
      <c r="U1669" s="194"/>
      <c r="V1669" s="194"/>
      <c r="W1669" s="194"/>
      <c r="X1669" s="194"/>
      <c r="Y1669" s="194"/>
      <c r="Z1669" s="194"/>
      <c r="AA1669" s="194"/>
      <c r="AB1669" s="194"/>
      <c r="AC1669" s="194"/>
      <c r="AD1669" s="194"/>
      <c r="AE1669" s="194"/>
      <c r="AF1669" s="194"/>
      <c r="AG1669" s="194"/>
      <c r="AH1669" s="194"/>
      <c r="AI1669" s="194"/>
      <c r="AJ1669" s="194"/>
      <c r="AK1669" s="194"/>
      <c r="AL1669" s="194"/>
      <c r="AM1669" s="194"/>
      <c r="AN1669" s="194"/>
      <c r="AO1669" s="194"/>
      <c r="AP1669" s="194"/>
      <c r="AQ1669" s="194"/>
      <c r="AR1669" s="194"/>
      <c r="AS1669" s="46"/>
    </row>
    <row r="1670" spans="2:45" s="192" customFormat="1">
      <c r="B1670" s="193"/>
      <c r="C1670" s="193"/>
      <c r="D1670" s="194"/>
      <c r="E1670" s="194"/>
      <c r="H1670" s="194"/>
      <c r="I1670" s="194"/>
      <c r="J1670" s="194"/>
      <c r="K1670" s="194"/>
      <c r="L1670" s="194"/>
      <c r="M1670" s="194"/>
      <c r="N1670" s="194"/>
      <c r="O1670" s="194"/>
      <c r="P1670" s="194"/>
      <c r="Q1670" s="194"/>
      <c r="R1670" s="194"/>
      <c r="S1670" s="194"/>
      <c r="T1670" s="194"/>
      <c r="U1670" s="194"/>
      <c r="V1670" s="194"/>
      <c r="W1670" s="194"/>
      <c r="X1670" s="194"/>
      <c r="Y1670" s="194"/>
      <c r="Z1670" s="194"/>
      <c r="AA1670" s="194"/>
      <c r="AB1670" s="194"/>
      <c r="AC1670" s="194"/>
      <c r="AD1670" s="194"/>
      <c r="AE1670" s="194"/>
      <c r="AF1670" s="194"/>
      <c r="AG1670" s="194"/>
      <c r="AH1670" s="194"/>
      <c r="AI1670" s="194"/>
      <c r="AJ1670" s="194"/>
      <c r="AK1670" s="194"/>
      <c r="AL1670" s="194"/>
      <c r="AM1670" s="194"/>
      <c r="AN1670" s="194"/>
      <c r="AO1670" s="194"/>
      <c r="AP1670" s="194"/>
      <c r="AQ1670" s="194"/>
      <c r="AR1670" s="194"/>
      <c r="AS1670" s="46"/>
    </row>
    <row r="1671" spans="2:45" s="192" customFormat="1">
      <c r="B1671" s="193"/>
      <c r="C1671" s="193"/>
      <c r="D1671" s="194"/>
      <c r="E1671" s="194"/>
      <c r="H1671" s="194"/>
      <c r="I1671" s="194"/>
      <c r="J1671" s="194"/>
      <c r="K1671" s="194"/>
      <c r="L1671" s="194"/>
      <c r="M1671" s="194"/>
      <c r="N1671" s="194"/>
      <c r="O1671" s="194"/>
      <c r="P1671" s="194"/>
      <c r="Q1671" s="194"/>
      <c r="R1671" s="194"/>
      <c r="S1671" s="194"/>
      <c r="T1671" s="194"/>
      <c r="U1671" s="194"/>
      <c r="V1671" s="194"/>
      <c r="W1671" s="194"/>
      <c r="X1671" s="194"/>
      <c r="Y1671" s="194"/>
      <c r="Z1671" s="194"/>
      <c r="AA1671" s="194"/>
      <c r="AB1671" s="194"/>
      <c r="AC1671" s="194"/>
      <c r="AD1671" s="194"/>
      <c r="AE1671" s="194"/>
      <c r="AF1671" s="194"/>
      <c r="AG1671" s="194"/>
      <c r="AH1671" s="194"/>
      <c r="AI1671" s="194"/>
      <c r="AJ1671" s="194"/>
      <c r="AK1671" s="194"/>
      <c r="AL1671" s="194"/>
      <c r="AM1671" s="194"/>
      <c r="AN1671" s="194"/>
      <c r="AO1671" s="194"/>
      <c r="AP1671" s="194"/>
      <c r="AQ1671" s="194"/>
      <c r="AR1671" s="194"/>
      <c r="AS1671" s="46"/>
    </row>
    <row r="1672" spans="2:45" s="192" customFormat="1">
      <c r="B1672" s="193"/>
      <c r="C1672" s="193"/>
      <c r="D1672" s="194"/>
      <c r="E1672" s="194"/>
      <c r="H1672" s="194"/>
      <c r="I1672" s="194"/>
      <c r="J1672" s="194"/>
      <c r="K1672" s="194"/>
      <c r="L1672" s="194"/>
      <c r="M1672" s="194"/>
      <c r="N1672" s="194"/>
      <c r="O1672" s="194"/>
      <c r="P1672" s="194"/>
      <c r="Q1672" s="194"/>
      <c r="R1672" s="194"/>
      <c r="S1672" s="194"/>
      <c r="T1672" s="194"/>
      <c r="U1672" s="194"/>
      <c r="V1672" s="194"/>
      <c r="W1672" s="194"/>
      <c r="X1672" s="194"/>
      <c r="Y1672" s="194"/>
      <c r="Z1672" s="194"/>
      <c r="AA1672" s="194"/>
      <c r="AB1672" s="194"/>
      <c r="AC1672" s="194"/>
      <c r="AD1672" s="194"/>
      <c r="AE1672" s="194"/>
      <c r="AF1672" s="194"/>
      <c r="AG1672" s="194"/>
      <c r="AH1672" s="194"/>
      <c r="AI1672" s="194"/>
      <c r="AJ1672" s="194"/>
      <c r="AK1672" s="194"/>
      <c r="AL1672" s="194"/>
      <c r="AM1672" s="194"/>
      <c r="AN1672" s="194"/>
      <c r="AO1672" s="194"/>
      <c r="AP1672" s="194"/>
      <c r="AQ1672" s="194"/>
      <c r="AR1672" s="194"/>
      <c r="AS1672" s="46"/>
    </row>
    <row r="1673" spans="2:45" s="192" customFormat="1">
      <c r="B1673" s="193"/>
      <c r="C1673" s="193"/>
      <c r="D1673" s="194"/>
      <c r="E1673" s="194"/>
      <c r="H1673" s="194"/>
      <c r="I1673" s="194"/>
      <c r="J1673" s="194"/>
      <c r="K1673" s="194"/>
      <c r="L1673" s="194"/>
      <c r="M1673" s="194"/>
      <c r="N1673" s="194"/>
      <c r="O1673" s="194"/>
      <c r="P1673" s="194"/>
      <c r="Q1673" s="194"/>
      <c r="R1673" s="194"/>
      <c r="S1673" s="194"/>
      <c r="T1673" s="194"/>
      <c r="U1673" s="194"/>
      <c r="V1673" s="194"/>
      <c r="W1673" s="194"/>
      <c r="X1673" s="194"/>
      <c r="Y1673" s="194"/>
      <c r="Z1673" s="194"/>
      <c r="AA1673" s="194"/>
      <c r="AB1673" s="194"/>
      <c r="AC1673" s="194"/>
      <c r="AD1673" s="194"/>
      <c r="AE1673" s="194"/>
      <c r="AF1673" s="194"/>
      <c r="AG1673" s="194"/>
      <c r="AH1673" s="194"/>
      <c r="AI1673" s="194"/>
      <c r="AJ1673" s="194"/>
      <c r="AK1673" s="194"/>
      <c r="AL1673" s="194"/>
      <c r="AM1673" s="194"/>
      <c r="AN1673" s="194"/>
      <c r="AO1673" s="194"/>
      <c r="AP1673" s="194"/>
      <c r="AQ1673" s="194"/>
      <c r="AR1673" s="194"/>
      <c r="AS1673" s="46"/>
    </row>
    <row r="1674" spans="2:45" s="192" customFormat="1">
      <c r="B1674" s="193"/>
      <c r="C1674" s="193"/>
      <c r="D1674" s="194"/>
      <c r="E1674" s="194"/>
      <c r="H1674" s="194"/>
      <c r="I1674" s="194"/>
      <c r="J1674" s="194"/>
      <c r="K1674" s="194"/>
      <c r="L1674" s="194"/>
      <c r="M1674" s="194"/>
      <c r="N1674" s="194"/>
      <c r="O1674" s="194"/>
      <c r="P1674" s="194"/>
      <c r="Q1674" s="194"/>
      <c r="R1674" s="194"/>
      <c r="S1674" s="194"/>
      <c r="T1674" s="194"/>
      <c r="U1674" s="194"/>
      <c r="V1674" s="194"/>
      <c r="W1674" s="194"/>
      <c r="X1674" s="194"/>
      <c r="Y1674" s="194"/>
      <c r="Z1674" s="194"/>
      <c r="AA1674" s="194"/>
      <c r="AB1674" s="194"/>
      <c r="AC1674" s="194"/>
      <c r="AD1674" s="194"/>
      <c r="AE1674" s="194"/>
      <c r="AF1674" s="194"/>
      <c r="AG1674" s="194"/>
      <c r="AH1674" s="194"/>
      <c r="AI1674" s="194"/>
      <c r="AJ1674" s="194"/>
      <c r="AK1674" s="194"/>
      <c r="AL1674" s="194"/>
      <c r="AM1674" s="194"/>
      <c r="AN1674" s="194"/>
      <c r="AO1674" s="194"/>
      <c r="AP1674" s="194"/>
      <c r="AQ1674" s="194"/>
      <c r="AR1674" s="194"/>
      <c r="AS1674" s="46"/>
    </row>
    <row r="1675" spans="2:45" s="192" customFormat="1">
      <c r="B1675" s="193"/>
      <c r="C1675" s="193"/>
      <c r="D1675" s="194"/>
      <c r="E1675" s="194"/>
      <c r="H1675" s="194"/>
      <c r="I1675" s="194"/>
      <c r="J1675" s="194"/>
      <c r="K1675" s="194"/>
      <c r="L1675" s="194"/>
      <c r="M1675" s="194"/>
      <c r="N1675" s="194"/>
      <c r="O1675" s="194"/>
      <c r="P1675" s="194"/>
      <c r="Q1675" s="194"/>
      <c r="R1675" s="194"/>
      <c r="S1675" s="194"/>
      <c r="T1675" s="194"/>
      <c r="U1675" s="194"/>
      <c r="V1675" s="194"/>
      <c r="W1675" s="194"/>
      <c r="X1675" s="194"/>
      <c r="Y1675" s="194"/>
      <c r="Z1675" s="194"/>
      <c r="AA1675" s="194"/>
      <c r="AB1675" s="194"/>
      <c r="AC1675" s="194"/>
      <c r="AD1675" s="194"/>
      <c r="AE1675" s="194"/>
      <c r="AF1675" s="194"/>
      <c r="AG1675" s="194"/>
      <c r="AH1675" s="194"/>
      <c r="AI1675" s="194"/>
      <c r="AJ1675" s="194"/>
      <c r="AK1675" s="194"/>
      <c r="AL1675" s="194"/>
      <c r="AM1675" s="194"/>
      <c r="AN1675" s="194"/>
      <c r="AO1675" s="194"/>
      <c r="AP1675" s="194"/>
      <c r="AQ1675" s="194"/>
      <c r="AR1675" s="194"/>
      <c r="AS1675" s="46"/>
    </row>
    <row r="1676" spans="2:45" s="192" customFormat="1">
      <c r="B1676" s="193"/>
      <c r="C1676" s="193"/>
      <c r="D1676" s="194"/>
      <c r="E1676" s="194"/>
      <c r="H1676" s="194"/>
      <c r="I1676" s="194"/>
      <c r="J1676" s="194"/>
      <c r="K1676" s="194"/>
      <c r="L1676" s="194"/>
      <c r="M1676" s="194"/>
      <c r="N1676" s="194"/>
      <c r="O1676" s="194"/>
      <c r="P1676" s="194"/>
      <c r="Q1676" s="194"/>
      <c r="R1676" s="194"/>
      <c r="S1676" s="194"/>
      <c r="T1676" s="194"/>
      <c r="U1676" s="194"/>
      <c r="V1676" s="194"/>
      <c r="W1676" s="194"/>
      <c r="X1676" s="194"/>
      <c r="Y1676" s="194"/>
      <c r="Z1676" s="194"/>
      <c r="AA1676" s="194"/>
      <c r="AB1676" s="194"/>
      <c r="AC1676" s="194"/>
      <c r="AD1676" s="194"/>
      <c r="AE1676" s="194"/>
      <c r="AF1676" s="194"/>
      <c r="AG1676" s="194"/>
      <c r="AH1676" s="194"/>
      <c r="AI1676" s="194"/>
      <c r="AJ1676" s="194"/>
      <c r="AK1676" s="194"/>
      <c r="AL1676" s="194"/>
      <c r="AM1676" s="194"/>
      <c r="AN1676" s="194"/>
      <c r="AO1676" s="194"/>
      <c r="AP1676" s="194"/>
      <c r="AQ1676" s="194"/>
      <c r="AR1676" s="194"/>
      <c r="AS1676" s="46"/>
    </row>
    <row r="1677" spans="2:45" s="192" customFormat="1">
      <c r="B1677" s="193"/>
      <c r="C1677" s="193"/>
      <c r="D1677" s="194"/>
      <c r="E1677" s="194"/>
      <c r="H1677" s="194"/>
      <c r="I1677" s="194"/>
      <c r="J1677" s="194"/>
      <c r="K1677" s="194"/>
      <c r="L1677" s="194"/>
      <c r="M1677" s="194"/>
      <c r="N1677" s="194"/>
      <c r="O1677" s="194"/>
      <c r="P1677" s="194"/>
      <c r="Q1677" s="194"/>
      <c r="R1677" s="194"/>
      <c r="S1677" s="194"/>
      <c r="T1677" s="194"/>
      <c r="U1677" s="194"/>
      <c r="V1677" s="194"/>
      <c r="W1677" s="194"/>
      <c r="X1677" s="194"/>
      <c r="Y1677" s="194"/>
      <c r="Z1677" s="194"/>
      <c r="AA1677" s="194"/>
      <c r="AB1677" s="194"/>
      <c r="AC1677" s="194"/>
      <c r="AD1677" s="194"/>
      <c r="AE1677" s="194"/>
      <c r="AF1677" s="194"/>
      <c r="AG1677" s="194"/>
      <c r="AH1677" s="194"/>
      <c r="AI1677" s="194"/>
      <c r="AJ1677" s="194"/>
      <c r="AK1677" s="194"/>
      <c r="AL1677" s="194"/>
      <c r="AM1677" s="194"/>
      <c r="AN1677" s="194"/>
      <c r="AO1677" s="194"/>
      <c r="AP1677" s="194"/>
      <c r="AQ1677" s="194"/>
      <c r="AR1677" s="194"/>
      <c r="AS1677" s="46"/>
    </row>
    <row r="1678" spans="2:45" s="192" customFormat="1">
      <c r="B1678" s="193"/>
      <c r="C1678" s="193"/>
      <c r="D1678" s="194"/>
      <c r="E1678" s="194"/>
      <c r="H1678" s="194"/>
      <c r="I1678" s="194"/>
      <c r="J1678" s="194"/>
      <c r="K1678" s="194"/>
      <c r="L1678" s="194"/>
      <c r="M1678" s="194"/>
      <c r="N1678" s="194"/>
      <c r="O1678" s="194"/>
      <c r="P1678" s="194"/>
      <c r="Q1678" s="194"/>
      <c r="R1678" s="194"/>
      <c r="S1678" s="194"/>
      <c r="T1678" s="194"/>
      <c r="U1678" s="194"/>
      <c r="V1678" s="194"/>
      <c r="W1678" s="194"/>
      <c r="X1678" s="194"/>
      <c r="Y1678" s="194"/>
      <c r="Z1678" s="194"/>
      <c r="AA1678" s="194"/>
      <c r="AB1678" s="194"/>
      <c r="AC1678" s="194"/>
      <c r="AD1678" s="194"/>
      <c r="AE1678" s="194"/>
      <c r="AF1678" s="194"/>
      <c r="AG1678" s="194"/>
      <c r="AH1678" s="194"/>
      <c r="AI1678" s="194"/>
      <c r="AJ1678" s="194"/>
      <c r="AK1678" s="194"/>
      <c r="AL1678" s="194"/>
      <c r="AM1678" s="194"/>
      <c r="AN1678" s="194"/>
      <c r="AO1678" s="194"/>
      <c r="AP1678" s="194"/>
      <c r="AQ1678" s="194"/>
      <c r="AR1678" s="194"/>
      <c r="AS1678" s="46"/>
    </row>
    <row r="1679" spans="2:45" s="192" customFormat="1">
      <c r="B1679" s="193"/>
      <c r="C1679" s="193"/>
      <c r="D1679" s="194"/>
      <c r="E1679" s="194"/>
      <c r="H1679" s="194"/>
      <c r="I1679" s="194"/>
      <c r="J1679" s="194"/>
      <c r="K1679" s="194"/>
      <c r="L1679" s="194"/>
      <c r="M1679" s="194"/>
      <c r="N1679" s="194"/>
      <c r="O1679" s="194"/>
      <c r="P1679" s="194"/>
      <c r="Q1679" s="194"/>
      <c r="R1679" s="194"/>
      <c r="S1679" s="194"/>
      <c r="T1679" s="194"/>
      <c r="U1679" s="194"/>
      <c r="V1679" s="194"/>
      <c r="W1679" s="194"/>
      <c r="X1679" s="194"/>
      <c r="Y1679" s="194"/>
      <c r="Z1679" s="194"/>
      <c r="AA1679" s="194"/>
      <c r="AB1679" s="194"/>
      <c r="AC1679" s="194"/>
      <c r="AD1679" s="194"/>
      <c r="AE1679" s="194"/>
      <c r="AF1679" s="194"/>
      <c r="AG1679" s="194"/>
      <c r="AH1679" s="194"/>
      <c r="AI1679" s="194"/>
      <c r="AJ1679" s="194"/>
      <c r="AK1679" s="194"/>
      <c r="AL1679" s="194"/>
      <c r="AM1679" s="194"/>
      <c r="AN1679" s="194"/>
      <c r="AO1679" s="194"/>
      <c r="AP1679" s="194"/>
      <c r="AQ1679" s="194"/>
      <c r="AR1679" s="194"/>
      <c r="AS1679" s="46"/>
    </row>
    <row r="1680" spans="2:45" s="192" customFormat="1">
      <c r="B1680" s="193"/>
      <c r="C1680" s="193"/>
      <c r="D1680" s="194"/>
      <c r="E1680" s="194"/>
      <c r="H1680" s="194"/>
      <c r="I1680" s="194"/>
      <c r="J1680" s="194"/>
      <c r="K1680" s="194"/>
      <c r="L1680" s="194"/>
      <c r="M1680" s="194"/>
      <c r="N1680" s="194"/>
      <c r="O1680" s="194"/>
      <c r="P1680" s="194"/>
      <c r="Q1680" s="194"/>
      <c r="R1680" s="194"/>
      <c r="S1680" s="194"/>
      <c r="T1680" s="194"/>
      <c r="U1680" s="194"/>
      <c r="V1680" s="194"/>
      <c r="W1680" s="194"/>
      <c r="X1680" s="194"/>
      <c r="Y1680" s="194"/>
      <c r="Z1680" s="194"/>
      <c r="AA1680" s="194"/>
      <c r="AB1680" s="194"/>
      <c r="AC1680" s="194"/>
      <c r="AD1680" s="194"/>
      <c r="AE1680" s="194"/>
      <c r="AF1680" s="194"/>
      <c r="AG1680" s="194"/>
      <c r="AH1680" s="194"/>
      <c r="AI1680" s="194"/>
      <c r="AJ1680" s="194"/>
      <c r="AK1680" s="194"/>
      <c r="AL1680" s="194"/>
      <c r="AM1680" s="194"/>
      <c r="AN1680" s="194"/>
      <c r="AO1680" s="194"/>
      <c r="AP1680" s="194"/>
      <c r="AQ1680" s="194"/>
      <c r="AR1680" s="194"/>
      <c r="AS1680" s="46"/>
    </row>
    <row r="1681" spans="2:45" s="192" customFormat="1">
      <c r="B1681" s="193"/>
      <c r="C1681" s="193"/>
      <c r="D1681" s="194"/>
      <c r="E1681" s="194"/>
      <c r="H1681" s="194"/>
      <c r="I1681" s="194"/>
      <c r="J1681" s="194"/>
      <c r="K1681" s="194"/>
      <c r="L1681" s="194"/>
      <c r="M1681" s="194"/>
      <c r="N1681" s="194"/>
      <c r="O1681" s="194"/>
      <c r="P1681" s="194"/>
      <c r="Q1681" s="194"/>
      <c r="R1681" s="194"/>
      <c r="S1681" s="194"/>
      <c r="T1681" s="194"/>
      <c r="U1681" s="194"/>
      <c r="V1681" s="194"/>
      <c r="W1681" s="194"/>
      <c r="X1681" s="194"/>
      <c r="Y1681" s="194"/>
      <c r="Z1681" s="194"/>
      <c r="AA1681" s="194"/>
      <c r="AB1681" s="194"/>
      <c r="AC1681" s="194"/>
      <c r="AD1681" s="194"/>
      <c r="AE1681" s="194"/>
      <c r="AF1681" s="194"/>
      <c r="AG1681" s="194"/>
      <c r="AH1681" s="194"/>
      <c r="AI1681" s="194"/>
      <c r="AJ1681" s="194"/>
      <c r="AK1681" s="194"/>
      <c r="AL1681" s="194"/>
      <c r="AM1681" s="194"/>
      <c r="AN1681" s="194"/>
      <c r="AO1681" s="194"/>
      <c r="AP1681" s="194"/>
      <c r="AQ1681" s="194"/>
      <c r="AR1681" s="194"/>
      <c r="AS1681" s="46"/>
    </row>
    <row r="1682" spans="2:45" s="192" customFormat="1">
      <c r="B1682" s="193"/>
      <c r="C1682" s="193"/>
      <c r="D1682" s="194"/>
      <c r="E1682" s="194"/>
      <c r="H1682" s="194"/>
      <c r="I1682" s="194"/>
      <c r="J1682" s="194"/>
      <c r="K1682" s="194"/>
      <c r="L1682" s="194"/>
      <c r="M1682" s="194"/>
      <c r="N1682" s="194"/>
      <c r="O1682" s="194"/>
      <c r="P1682" s="194"/>
      <c r="Q1682" s="194"/>
      <c r="R1682" s="194"/>
      <c r="S1682" s="194"/>
      <c r="T1682" s="194"/>
      <c r="U1682" s="194"/>
      <c r="V1682" s="194"/>
      <c r="W1682" s="194"/>
      <c r="X1682" s="194"/>
      <c r="Y1682" s="194"/>
      <c r="Z1682" s="194"/>
      <c r="AA1682" s="194"/>
      <c r="AB1682" s="194"/>
      <c r="AC1682" s="194"/>
      <c r="AD1682" s="194"/>
      <c r="AE1682" s="194"/>
      <c r="AF1682" s="194"/>
      <c r="AG1682" s="194"/>
      <c r="AH1682" s="194"/>
      <c r="AI1682" s="194"/>
      <c r="AJ1682" s="194"/>
      <c r="AK1682" s="194"/>
      <c r="AL1682" s="194"/>
      <c r="AM1682" s="194"/>
      <c r="AN1682" s="194"/>
      <c r="AO1682" s="194"/>
      <c r="AP1682" s="194"/>
      <c r="AQ1682" s="194"/>
      <c r="AR1682" s="194"/>
      <c r="AS1682" s="46"/>
    </row>
    <row r="1683" spans="2:45" s="192" customFormat="1">
      <c r="B1683" s="193"/>
      <c r="C1683" s="193"/>
      <c r="D1683" s="194"/>
      <c r="E1683" s="194"/>
      <c r="H1683" s="194"/>
      <c r="I1683" s="194"/>
      <c r="J1683" s="194"/>
      <c r="K1683" s="194"/>
      <c r="L1683" s="194"/>
      <c r="M1683" s="194"/>
      <c r="N1683" s="194"/>
      <c r="O1683" s="194"/>
      <c r="P1683" s="194"/>
      <c r="Q1683" s="194"/>
      <c r="R1683" s="194"/>
      <c r="S1683" s="194"/>
      <c r="T1683" s="194"/>
      <c r="U1683" s="194"/>
      <c r="V1683" s="194"/>
      <c r="W1683" s="194"/>
      <c r="X1683" s="194"/>
      <c r="Y1683" s="194"/>
      <c r="Z1683" s="194"/>
      <c r="AA1683" s="194"/>
      <c r="AB1683" s="194"/>
      <c r="AC1683" s="194"/>
      <c r="AD1683" s="194"/>
      <c r="AE1683" s="194"/>
      <c r="AF1683" s="194"/>
      <c r="AG1683" s="194"/>
      <c r="AH1683" s="194"/>
      <c r="AI1683" s="194"/>
      <c r="AJ1683" s="194"/>
      <c r="AK1683" s="194"/>
      <c r="AL1683" s="194"/>
      <c r="AM1683" s="194"/>
      <c r="AN1683" s="194"/>
      <c r="AO1683" s="194"/>
      <c r="AP1683" s="194"/>
      <c r="AQ1683" s="194"/>
      <c r="AR1683" s="194"/>
      <c r="AS1683" s="46"/>
    </row>
    <row r="1684" spans="2:45" s="192" customFormat="1">
      <c r="B1684" s="193"/>
      <c r="C1684" s="193"/>
      <c r="D1684" s="194"/>
      <c r="E1684" s="194"/>
      <c r="H1684" s="194"/>
      <c r="I1684" s="194"/>
      <c r="J1684" s="194"/>
      <c r="K1684" s="194"/>
      <c r="L1684" s="194"/>
      <c r="M1684" s="194"/>
      <c r="N1684" s="194"/>
      <c r="O1684" s="194"/>
      <c r="P1684" s="194"/>
      <c r="Q1684" s="194"/>
      <c r="R1684" s="194"/>
      <c r="S1684" s="194"/>
      <c r="T1684" s="194"/>
      <c r="U1684" s="194"/>
      <c r="V1684" s="194"/>
      <c r="W1684" s="194"/>
      <c r="X1684" s="194"/>
      <c r="Y1684" s="194"/>
      <c r="Z1684" s="194"/>
      <c r="AA1684" s="194"/>
      <c r="AB1684" s="194"/>
      <c r="AC1684" s="194"/>
      <c r="AD1684" s="194"/>
      <c r="AE1684" s="194"/>
      <c r="AF1684" s="194"/>
      <c r="AG1684" s="194"/>
      <c r="AH1684" s="194"/>
      <c r="AI1684" s="194"/>
      <c r="AJ1684" s="194"/>
      <c r="AK1684" s="194"/>
      <c r="AL1684" s="194"/>
      <c r="AM1684" s="194"/>
      <c r="AN1684" s="194"/>
      <c r="AO1684" s="194"/>
      <c r="AP1684" s="194"/>
      <c r="AQ1684" s="194"/>
      <c r="AR1684" s="194"/>
      <c r="AS1684" s="46"/>
    </row>
    <row r="1685" spans="2:45" s="192" customFormat="1">
      <c r="B1685" s="193"/>
      <c r="C1685" s="193"/>
      <c r="D1685" s="194"/>
      <c r="E1685" s="194"/>
      <c r="H1685" s="194"/>
      <c r="I1685" s="194"/>
      <c r="J1685" s="194"/>
      <c r="K1685" s="194"/>
      <c r="L1685" s="194"/>
      <c r="M1685" s="194"/>
      <c r="N1685" s="194"/>
      <c r="O1685" s="194"/>
      <c r="P1685" s="194"/>
      <c r="Q1685" s="194"/>
      <c r="R1685" s="194"/>
      <c r="S1685" s="194"/>
      <c r="T1685" s="194"/>
      <c r="U1685" s="194"/>
      <c r="V1685" s="194"/>
      <c r="W1685" s="194"/>
      <c r="X1685" s="194"/>
      <c r="Y1685" s="194"/>
      <c r="Z1685" s="194"/>
      <c r="AA1685" s="194"/>
      <c r="AB1685" s="194"/>
      <c r="AC1685" s="194"/>
      <c r="AD1685" s="194"/>
      <c r="AE1685" s="194"/>
      <c r="AF1685" s="194"/>
      <c r="AG1685" s="194"/>
      <c r="AH1685" s="194"/>
      <c r="AI1685" s="194"/>
      <c r="AJ1685" s="194"/>
      <c r="AK1685" s="194"/>
      <c r="AL1685" s="194"/>
      <c r="AM1685" s="194"/>
      <c r="AN1685" s="194"/>
      <c r="AO1685" s="194"/>
      <c r="AP1685" s="194"/>
      <c r="AQ1685" s="194"/>
      <c r="AR1685" s="194"/>
      <c r="AS1685" s="46"/>
    </row>
    <row r="1686" spans="2:45" s="192" customFormat="1">
      <c r="B1686" s="193"/>
      <c r="C1686" s="193"/>
      <c r="D1686" s="194"/>
      <c r="E1686" s="194"/>
      <c r="H1686" s="194"/>
      <c r="I1686" s="194"/>
      <c r="J1686" s="194"/>
      <c r="K1686" s="194"/>
      <c r="L1686" s="194"/>
      <c r="M1686" s="194"/>
      <c r="N1686" s="194"/>
      <c r="O1686" s="194"/>
      <c r="P1686" s="194"/>
      <c r="Q1686" s="194"/>
      <c r="R1686" s="194"/>
      <c r="S1686" s="194"/>
      <c r="T1686" s="194"/>
      <c r="U1686" s="194"/>
      <c r="V1686" s="194"/>
      <c r="W1686" s="194"/>
      <c r="X1686" s="194"/>
      <c r="Y1686" s="194"/>
      <c r="Z1686" s="194"/>
      <c r="AA1686" s="194"/>
      <c r="AB1686" s="194"/>
      <c r="AC1686" s="194"/>
      <c r="AD1686" s="194"/>
      <c r="AE1686" s="194"/>
      <c r="AF1686" s="194"/>
      <c r="AG1686" s="194"/>
      <c r="AH1686" s="194"/>
      <c r="AI1686" s="194"/>
      <c r="AJ1686" s="194"/>
      <c r="AK1686" s="194"/>
      <c r="AL1686" s="194"/>
      <c r="AM1686" s="194"/>
      <c r="AN1686" s="194"/>
      <c r="AO1686" s="194"/>
      <c r="AP1686" s="194"/>
      <c r="AQ1686" s="194"/>
      <c r="AR1686" s="194"/>
      <c r="AS1686" s="46"/>
    </row>
    <row r="1687" spans="2:45" s="192" customFormat="1">
      <c r="B1687" s="193"/>
      <c r="C1687" s="193"/>
      <c r="D1687" s="194"/>
      <c r="E1687" s="194"/>
      <c r="H1687" s="194"/>
      <c r="I1687" s="194"/>
      <c r="J1687" s="194"/>
      <c r="K1687" s="194"/>
      <c r="L1687" s="194"/>
      <c r="M1687" s="194"/>
      <c r="N1687" s="194"/>
      <c r="O1687" s="194"/>
      <c r="P1687" s="194"/>
      <c r="Q1687" s="194"/>
      <c r="R1687" s="194"/>
      <c r="S1687" s="194"/>
      <c r="T1687" s="194"/>
      <c r="U1687" s="194"/>
      <c r="V1687" s="194"/>
      <c r="W1687" s="194"/>
      <c r="X1687" s="194"/>
      <c r="Y1687" s="194"/>
      <c r="Z1687" s="194"/>
      <c r="AA1687" s="194"/>
      <c r="AB1687" s="194"/>
      <c r="AC1687" s="194"/>
      <c r="AD1687" s="194"/>
      <c r="AE1687" s="194"/>
      <c r="AF1687" s="194"/>
      <c r="AG1687" s="194"/>
      <c r="AH1687" s="194"/>
      <c r="AI1687" s="194"/>
      <c r="AJ1687" s="194"/>
      <c r="AK1687" s="194"/>
      <c r="AL1687" s="194"/>
      <c r="AM1687" s="194"/>
      <c r="AN1687" s="194"/>
      <c r="AO1687" s="194"/>
      <c r="AP1687" s="194"/>
      <c r="AQ1687" s="194"/>
      <c r="AR1687" s="194"/>
      <c r="AS1687" s="46"/>
    </row>
    <row r="1688" spans="2:45" s="192" customFormat="1">
      <c r="B1688" s="193"/>
      <c r="C1688" s="193"/>
      <c r="D1688" s="194"/>
      <c r="E1688" s="194"/>
      <c r="H1688" s="194"/>
      <c r="I1688" s="194"/>
      <c r="J1688" s="194"/>
      <c r="K1688" s="194"/>
      <c r="L1688" s="194"/>
      <c r="M1688" s="194"/>
      <c r="N1688" s="194"/>
      <c r="O1688" s="194"/>
      <c r="P1688" s="194"/>
      <c r="Q1688" s="194"/>
      <c r="R1688" s="194"/>
      <c r="S1688" s="194"/>
      <c r="T1688" s="194"/>
      <c r="U1688" s="194"/>
      <c r="V1688" s="194"/>
      <c r="W1688" s="194"/>
      <c r="X1688" s="194"/>
      <c r="Y1688" s="194"/>
      <c r="Z1688" s="194"/>
      <c r="AA1688" s="194"/>
      <c r="AB1688" s="194"/>
      <c r="AC1688" s="194"/>
      <c r="AD1688" s="194"/>
      <c r="AE1688" s="194"/>
      <c r="AF1688" s="194"/>
      <c r="AG1688" s="194"/>
      <c r="AH1688" s="194"/>
      <c r="AI1688" s="194"/>
      <c r="AJ1688" s="194"/>
      <c r="AK1688" s="194"/>
      <c r="AL1688" s="194"/>
      <c r="AM1688" s="194"/>
      <c r="AN1688" s="194"/>
      <c r="AO1688" s="194"/>
      <c r="AP1688" s="194"/>
      <c r="AQ1688" s="194"/>
      <c r="AR1688" s="194"/>
      <c r="AS1688" s="46"/>
    </row>
    <row r="1689" spans="2:45" s="192" customFormat="1">
      <c r="B1689" s="193"/>
      <c r="C1689" s="193"/>
      <c r="D1689" s="194"/>
      <c r="E1689" s="194"/>
      <c r="H1689" s="194"/>
      <c r="I1689" s="194"/>
      <c r="J1689" s="194"/>
      <c r="K1689" s="194"/>
      <c r="L1689" s="194"/>
      <c r="M1689" s="194"/>
      <c r="N1689" s="194"/>
      <c r="O1689" s="194"/>
      <c r="P1689" s="194"/>
      <c r="Q1689" s="194"/>
      <c r="R1689" s="194"/>
      <c r="S1689" s="194"/>
      <c r="T1689" s="194"/>
      <c r="U1689" s="194"/>
      <c r="V1689" s="194"/>
      <c r="W1689" s="194"/>
      <c r="X1689" s="194"/>
      <c r="Y1689" s="194"/>
      <c r="Z1689" s="194"/>
      <c r="AA1689" s="194"/>
      <c r="AB1689" s="194"/>
      <c r="AC1689" s="194"/>
      <c r="AD1689" s="194"/>
      <c r="AE1689" s="194"/>
      <c r="AF1689" s="194"/>
      <c r="AG1689" s="194"/>
      <c r="AH1689" s="194"/>
      <c r="AI1689" s="194"/>
      <c r="AJ1689" s="194"/>
      <c r="AK1689" s="194"/>
      <c r="AL1689" s="194"/>
      <c r="AM1689" s="194"/>
      <c r="AN1689" s="194"/>
      <c r="AO1689" s="194"/>
      <c r="AP1689" s="194"/>
      <c r="AQ1689" s="194"/>
      <c r="AR1689" s="194"/>
      <c r="AS1689" s="46"/>
    </row>
    <row r="1690" spans="2:45" s="192" customFormat="1">
      <c r="B1690" s="193"/>
      <c r="C1690" s="193"/>
      <c r="D1690" s="194"/>
      <c r="E1690" s="194"/>
      <c r="H1690" s="194"/>
      <c r="I1690" s="194"/>
      <c r="J1690" s="194"/>
      <c r="K1690" s="194"/>
      <c r="L1690" s="194"/>
      <c r="M1690" s="194"/>
      <c r="N1690" s="194"/>
      <c r="O1690" s="194"/>
      <c r="P1690" s="194"/>
      <c r="Q1690" s="194"/>
      <c r="R1690" s="194"/>
      <c r="S1690" s="194"/>
      <c r="T1690" s="194"/>
      <c r="U1690" s="194"/>
      <c r="V1690" s="194"/>
      <c r="W1690" s="194"/>
      <c r="X1690" s="194"/>
      <c r="Y1690" s="194"/>
      <c r="Z1690" s="194"/>
      <c r="AA1690" s="194"/>
      <c r="AB1690" s="194"/>
      <c r="AC1690" s="194"/>
      <c r="AD1690" s="194"/>
      <c r="AE1690" s="194"/>
      <c r="AF1690" s="194"/>
      <c r="AG1690" s="194"/>
      <c r="AH1690" s="194"/>
      <c r="AI1690" s="194"/>
      <c r="AJ1690" s="194"/>
      <c r="AK1690" s="194"/>
      <c r="AL1690" s="194"/>
      <c r="AM1690" s="194"/>
      <c r="AN1690" s="194"/>
      <c r="AO1690" s="194"/>
      <c r="AP1690" s="194"/>
      <c r="AQ1690" s="194"/>
      <c r="AR1690" s="194"/>
      <c r="AS1690" s="46"/>
    </row>
    <row r="1691" spans="2:45" s="192" customFormat="1">
      <c r="B1691" s="193"/>
      <c r="C1691" s="193"/>
      <c r="D1691" s="194"/>
      <c r="E1691" s="194"/>
      <c r="H1691" s="194"/>
      <c r="I1691" s="194"/>
      <c r="J1691" s="194"/>
      <c r="K1691" s="194"/>
      <c r="L1691" s="194"/>
      <c r="M1691" s="194"/>
      <c r="N1691" s="194"/>
      <c r="O1691" s="194"/>
      <c r="P1691" s="194"/>
      <c r="Q1691" s="194"/>
      <c r="R1691" s="194"/>
      <c r="S1691" s="194"/>
      <c r="T1691" s="194"/>
      <c r="U1691" s="194"/>
      <c r="V1691" s="194"/>
      <c r="W1691" s="194"/>
      <c r="X1691" s="194"/>
      <c r="Y1691" s="194"/>
      <c r="Z1691" s="194"/>
      <c r="AA1691" s="194"/>
      <c r="AB1691" s="194"/>
      <c r="AC1691" s="194"/>
      <c r="AD1691" s="194"/>
      <c r="AE1691" s="194"/>
      <c r="AF1691" s="194"/>
      <c r="AG1691" s="194"/>
      <c r="AH1691" s="194"/>
      <c r="AI1691" s="194"/>
      <c r="AJ1691" s="194"/>
      <c r="AK1691" s="194"/>
      <c r="AL1691" s="194"/>
      <c r="AM1691" s="194"/>
      <c r="AN1691" s="194"/>
      <c r="AO1691" s="194"/>
      <c r="AP1691" s="194"/>
      <c r="AQ1691" s="194"/>
      <c r="AR1691" s="194"/>
      <c r="AS1691" s="46"/>
    </row>
    <row r="1692" spans="2:45" s="192" customFormat="1">
      <c r="B1692" s="193"/>
      <c r="C1692" s="193"/>
      <c r="D1692" s="194"/>
      <c r="E1692" s="194"/>
      <c r="H1692" s="194"/>
      <c r="I1692" s="194"/>
      <c r="J1692" s="194"/>
      <c r="K1692" s="194"/>
      <c r="L1692" s="194"/>
      <c r="M1692" s="194"/>
      <c r="N1692" s="194"/>
      <c r="O1692" s="194"/>
      <c r="P1692" s="194"/>
      <c r="Q1692" s="194"/>
      <c r="R1692" s="194"/>
      <c r="S1692" s="194"/>
      <c r="T1692" s="194"/>
      <c r="U1692" s="194"/>
      <c r="V1692" s="194"/>
      <c r="W1692" s="194"/>
      <c r="X1692" s="194"/>
      <c r="Y1692" s="194"/>
      <c r="Z1692" s="194"/>
      <c r="AA1692" s="194"/>
      <c r="AB1692" s="194"/>
      <c r="AC1692" s="194"/>
      <c r="AD1692" s="194"/>
      <c r="AE1692" s="194"/>
      <c r="AF1692" s="194"/>
      <c r="AG1692" s="194"/>
      <c r="AH1692" s="194"/>
      <c r="AI1692" s="194"/>
      <c r="AJ1692" s="194"/>
      <c r="AK1692" s="194"/>
      <c r="AL1692" s="194"/>
      <c r="AM1692" s="194"/>
      <c r="AN1692" s="194"/>
      <c r="AO1692" s="194"/>
      <c r="AP1692" s="194"/>
      <c r="AQ1692" s="194"/>
      <c r="AR1692" s="194"/>
      <c r="AS1692" s="46"/>
    </row>
    <row r="1693" spans="2:45" s="192" customFormat="1">
      <c r="B1693" s="193"/>
      <c r="C1693" s="193"/>
      <c r="D1693" s="194"/>
      <c r="E1693" s="194"/>
      <c r="H1693" s="194"/>
      <c r="I1693" s="194"/>
      <c r="J1693" s="194"/>
      <c r="K1693" s="194"/>
      <c r="L1693" s="194"/>
      <c r="M1693" s="194"/>
      <c r="N1693" s="194"/>
      <c r="O1693" s="194"/>
      <c r="P1693" s="194"/>
      <c r="Q1693" s="194"/>
      <c r="R1693" s="194"/>
      <c r="S1693" s="194"/>
      <c r="T1693" s="194"/>
      <c r="U1693" s="194"/>
      <c r="V1693" s="194"/>
      <c r="W1693" s="194"/>
      <c r="X1693" s="194"/>
      <c r="Y1693" s="194"/>
      <c r="Z1693" s="194"/>
      <c r="AA1693" s="194"/>
      <c r="AB1693" s="194"/>
      <c r="AC1693" s="194"/>
      <c r="AD1693" s="194"/>
      <c r="AE1693" s="194"/>
      <c r="AF1693" s="194"/>
      <c r="AG1693" s="194"/>
      <c r="AH1693" s="194"/>
      <c r="AI1693" s="194"/>
      <c r="AJ1693" s="194"/>
      <c r="AK1693" s="194"/>
      <c r="AL1693" s="194"/>
      <c r="AM1693" s="194"/>
      <c r="AN1693" s="194"/>
      <c r="AO1693" s="194"/>
      <c r="AP1693" s="194"/>
      <c r="AQ1693" s="194"/>
      <c r="AR1693" s="194"/>
      <c r="AS1693" s="46"/>
    </row>
    <row r="1694" spans="2:45" s="192" customFormat="1">
      <c r="B1694" s="193"/>
      <c r="C1694" s="193"/>
      <c r="D1694" s="194"/>
      <c r="E1694" s="194"/>
      <c r="H1694" s="194"/>
      <c r="I1694" s="194"/>
      <c r="J1694" s="194"/>
      <c r="K1694" s="194"/>
      <c r="L1694" s="194"/>
      <c r="M1694" s="194"/>
      <c r="N1694" s="194"/>
      <c r="O1694" s="194"/>
      <c r="P1694" s="194"/>
      <c r="Q1694" s="194"/>
      <c r="R1694" s="194"/>
      <c r="S1694" s="194"/>
      <c r="T1694" s="194"/>
      <c r="U1694" s="194"/>
      <c r="V1694" s="194"/>
      <c r="W1694" s="194"/>
      <c r="X1694" s="194"/>
      <c r="Y1694" s="194"/>
      <c r="Z1694" s="194"/>
      <c r="AA1694" s="194"/>
      <c r="AB1694" s="194"/>
      <c r="AC1694" s="194"/>
      <c r="AD1694" s="194"/>
      <c r="AE1694" s="194"/>
      <c r="AF1694" s="194"/>
      <c r="AG1694" s="194"/>
      <c r="AH1694" s="194"/>
      <c r="AI1694" s="194"/>
      <c r="AJ1694" s="194"/>
      <c r="AK1694" s="194"/>
      <c r="AL1694" s="194"/>
      <c r="AM1694" s="194"/>
      <c r="AN1694" s="194"/>
      <c r="AO1694" s="194"/>
      <c r="AP1694" s="194"/>
      <c r="AQ1694" s="194"/>
      <c r="AR1694" s="194"/>
      <c r="AS1694" s="46"/>
    </row>
    <row r="1695" spans="2:45" s="192" customFormat="1">
      <c r="B1695" s="193"/>
      <c r="C1695" s="193"/>
      <c r="D1695" s="194"/>
      <c r="E1695" s="194"/>
      <c r="H1695" s="194"/>
      <c r="I1695" s="194"/>
      <c r="J1695" s="194"/>
      <c r="K1695" s="194"/>
      <c r="L1695" s="194"/>
      <c r="M1695" s="194"/>
      <c r="N1695" s="194"/>
      <c r="O1695" s="194"/>
      <c r="P1695" s="194"/>
      <c r="Q1695" s="194"/>
      <c r="R1695" s="194"/>
      <c r="S1695" s="194"/>
      <c r="T1695" s="194"/>
      <c r="U1695" s="194"/>
      <c r="V1695" s="194"/>
      <c r="W1695" s="194"/>
      <c r="X1695" s="194"/>
      <c r="Y1695" s="194"/>
      <c r="Z1695" s="194"/>
      <c r="AA1695" s="194"/>
      <c r="AB1695" s="194"/>
      <c r="AC1695" s="194"/>
      <c r="AD1695" s="194"/>
      <c r="AE1695" s="194"/>
      <c r="AF1695" s="194"/>
      <c r="AG1695" s="194"/>
      <c r="AH1695" s="194"/>
      <c r="AI1695" s="194"/>
      <c r="AJ1695" s="194"/>
      <c r="AK1695" s="194"/>
      <c r="AL1695" s="194"/>
      <c r="AM1695" s="194"/>
      <c r="AN1695" s="194"/>
      <c r="AO1695" s="194"/>
      <c r="AP1695" s="194"/>
      <c r="AQ1695" s="194"/>
      <c r="AR1695" s="194"/>
      <c r="AS1695" s="46"/>
    </row>
    <row r="1696" spans="2:45" s="192" customFormat="1">
      <c r="B1696" s="193"/>
      <c r="C1696" s="193"/>
      <c r="D1696" s="194"/>
      <c r="E1696" s="194"/>
      <c r="H1696" s="194"/>
      <c r="I1696" s="194"/>
      <c r="J1696" s="194"/>
      <c r="K1696" s="194"/>
      <c r="L1696" s="194"/>
      <c r="M1696" s="194"/>
      <c r="N1696" s="194"/>
      <c r="O1696" s="194"/>
      <c r="P1696" s="194"/>
      <c r="Q1696" s="194"/>
      <c r="R1696" s="194"/>
      <c r="S1696" s="194"/>
      <c r="T1696" s="194"/>
      <c r="U1696" s="194"/>
      <c r="V1696" s="194"/>
      <c r="W1696" s="194"/>
      <c r="X1696" s="194"/>
      <c r="Y1696" s="194"/>
      <c r="Z1696" s="194"/>
      <c r="AA1696" s="194"/>
      <c r="AB1696" s="194"/>
      <c r="AC1696" s="194"/>
      <c r="AD1696" s="194"/>
      <c r="AE1696" s="194"/>
      <c r="AF1696" s="194"/>
      <c r="AG1696" s="194"/>
      <c r="AH1696" s="194"/>
      <c r="AI1696" s="194"/>
      <c r="AJ1696" s="194"/>
      <c r="AK1696" s="194"/>
      <c r="AL1696" s="194"/>
      <c r="AM1696" s="194"/>
      <c r="AN1696" s="194"/>
      <c r="AO1696" s="194"/>
      <c r="AP1696" s="194"/>
      <c r="AQ1696" s="194"/>
      <c r="AR1696" s="194"/>
      <c r="AS1696" s="46"/>
    </row>
    <row r="1697" spans="2:45" s="192" customFormat="1">
      <c r="B1697" s="193"/>
      <c r="C1697" s="193"/>
      <c r="D1697" s="194"/>
      <c r="E1697" s="194"/>
      <c r="H1697" s="194"/>
      <c r="I1697" s="194"/>
      <c r="J1697" s="194"/>
      <c r="K1697" s="194"/>
      <c r="L1697" s="194"/>
      <c r="M1697" s="194"/>
      <c r="N1697" s="194"/>
      <c r="O1697" s="194"/>
      <c r="P1697" s="194"/>
      <c r="Q1697" s="194"/>
      <c r="R1697" s="194"/>
      <c r="S1697" s="194"/>
      <c r="T1697" s="194"/>
      <c r="U1697" s="194"/>
      <c r="V1697" s="194"/>
      <c r="W1697" s="194"/>
      <c r="X1697" s="194"/>
      <c r="Y1697" s="194"/>
      <c r="Z1697" s="194"/>
      <c r="AA1697" s="194"/>
      <c r="AB1697" s="194"/>
      <c r="AC1697" s="194"/>
      <c r="AD1697" s="194"/>
      <c r="AE1697" s="194"/>
      <c r="AF1697" s="194"/>
      <c r="AG1697" s="194"/>
      <c r="AH1697" s="194"/>
      <c r="AI1697" s="194"/>
      <c r="AJ1697" s="194"/>
      <c r="AK1697" s="194"/>
      <c r="AL1697" s="194"/>
      <c r="AM1697" s="194"/>
      <c r="AN1697" s="194"/>
      <c r="AO1697" s="194"/>
      <c r="AP1697" s="194"/>
      <c r="AQ1697" s="194"/>
      <c r="AR1697" s="194"/>
      <c r="AS1697" s="46"/>
    </row>
    <row r="1698" spans="2:45" s="192" customFormat="1">
      <c r="B1698" s="193"/>
      <c r="C1698" s="193"/>
      <c r="D1698" s="194"/>
      <c r="E1698" s="194"/>
      <c r="H1698" s="194"/>
      <c r="I1698" s="194"/>
      <c r="J1698" s="194"/>
      <c r="K1698" s="194"/>
      <c r="L1698" s="194"/>
      <c r="M1698" s="194"/>
      <c r="N1698" s="194"/>
      <c r="O1698" s="194"/>
      <c r="P1698" s="194"/>
      <c r="Q1698" s="194"/>
      <c r="R1698" s="194"/>
      <c r="S1698" s="194"/>
      <c r="T1698" s="194"/>
      <c r="U1698" s="194"/>
      <c r="V1698" s="194"/>
      <c r="W1698" s="194"/>
      <c r="X1698" s="194"/>
      <c r="Y1698" s="194"/>
      <c r="Z1698" s="194"/>
      <c r="AA1698" s="194"/>
      <c r="AB1698" s="194"/>
      <c r="AC1698" s="194"/>
      <c r="AD1698" s="194"/>
      <c r="AE1698" s="194"/>
      <c r="AF1698" s="194"/>
      <c r="AG1698" s="194"/>
      <c r="AH1698" s="194"/>
      <c r="AI1698" s="194"/>
      <c r="AJ1698" s="194"/>
      <c r="AK1698" s="194"/>
      <c r="AL1698" s="194"/>
      <c r="AM1698" s="194"/>
      <c r="AN1698" s="194"/>
      <c r="AO1698" s="194"/>
      <c r="AP1698" s="194"/>
      <c r="AQ1698" s="194"/>
      <c r="AR1698" s="194"/>
      <c r="AS1698" s="46"/>
    </row>
    <row r="1699" spans="2:45" s="192" customFormat="1">
      <c r="B1699" s="193"/>
      <c r="C1699" s="193"/>
      <c r="D1699" s="194"/>
      <c r="E1699" s="194"/>
      <c r="H1699" s="194"/>
      <c r="I1699" s="194"/>
      <c r="J1699" s="194"/>
      <c r="K1699" s="194"/>
      <c r="L1699" s="194"/>
      <c r="M1699" s="194"/>
      <c r="N1699" s="194"/>
      <c r="O1699" s="194"/>
      <c r="P1699" s="194"/>
      <c r="Q1699" s="194"/>
      <c r="R1699" s="194"/>
      <c r="S1699" s="194"/>
      <c r="T1699" s="194"/>
      <c r="U1699" s="194"/>
      <c r="V1699" s="194"/>
      <c r="W1699" s="194"/>
      <c r="X1699" s="194"/>
      <c r="Y1699" s="194"/>
      <c r="Z1699" s="194"/>
      <c r="AA1699" s="194"/>
      <c r="AB1699" s="194"/>
      <c r="AC1699" s="194"/>
      <c r="AD1699" s="194"/>
      <c r="AE1699" s="194"/>
      <c r="AF1699" s="194"/>
      <c r="AG1699" s="194"/>
      <c r="AH1699" s="194"/>
      <c r="AI1699" s="194"/>
      <c r="AJ1699" s="194"/>
      <c r="AK1699" s="194"/>
      <c r="AL1699" s="194"/>
      <c r="AM1699" s="194"/>
      <c r="AN1699" s="194"/>
      <c r="AO1699" s="194"/>
      <c r="AP1699" s="194"/>
      <c r="AQ1699" s="194"/>
      <c r="AR1699" s="194"/>
      <c r="AS1699" s="46"/>
    </row>
    <row r="1700" spans="2:45" s="192" customFormat="1">
      <c r="B1700" s="193"/>
      <c r="C1700" s="193"/>
      <c r="D1700" s="194"/>
      <c r="E1700" s="194"/>
      <c r="H1700" s="194"/>
      <c r="I1700" s="194"/>
      <c r="J1700" s="194"/>
      <c r="K1700" s="194"/>
      <c r="L1700" s="194"/>
      <c r="M1700" s="194"/>
      <c r="N1700" s="194"/>
      <c r="O1700" s="194"/>
      <c r="P1700" s="194"/>
      <c r="Q1700" s="194"/>
      <c r="R1700" s="194"/>
      <c r="S1700" s="194"/>
      <c r="T1700" s="194"/>
      <c r="U1700" s="194"/>
      <c r="V1700" s="194"/>
      <c r="W1700" s="194"/>
      <c r="X1700" s="194"/>
      <c r="Y1700" s="194"/>
      <c r="Z1700" s="194"/>
      <c r="AA1700" s="194"/>
      <c r="AB1700" s="194"/>
      <c r="AC1700" s="194"/>
      <c r="AD1700" s="194"/>
      <c r="AE1700" s="194"/>
      <c r="AF1700" s="194"/>
      <c r="AG1700" s="194"/>
      <c r="AH1700" s="194"/>
      <c r="AI1700" s="194"/>
      <c r="AJ1700" s="194"/>
      <c r="AK1700" s="194"/>
      <c r="AL1700" s="194"/>
      <c r="AM1700" s="194"/>
      <c r="AN1700" s="194"/>
      <c r="AO1700" s="194"/>
      <c r="AP1700" s="194"/>
      <c r="AQ1700" s="194"/>
      <c r="AR1700" s="194"/>
      <c r="AS1700" s="46"/>
    </row>
    <row r="1701" spans="2:45" s="192" customFormat="1">
      <c r="B1701" s="193"/>
      <c r="C1701" s="193"/>
      <c r="D1701" s="194"/>
      <c r="E1701" s="194"/>
      <c r="H1701" s="194"/>
      <c r="I1701" s="194"/>
      <c r="J1701" s="194"/>
      <c r="K1701" s="194"/>
      <c r="L1701" s="194"/>
      <c r="M1701" s="194"/>
      <c r="N1701" s="194"/>
      <c r="O1701" s="194"/>
      <c r="P1701" s="194"/>
      <c r="Q1701" s="194"/>
      <c r="R1701" s="194"/>
      <c r="S1701" s="194"/>
      <c r="T1701" s="194"/>
      <c r="U1701" s="194"/>
      <c r="V1701" s="194"/>
      <c r="W1701" s="194"/>
      <c r="X1701" s="194"/>
      <c r="Y1701" s="194"/>
      <c r="Z1701" s="194"/>
      <c r="AA1701" s="194"/>
      <c r="AB1701" s="194"/>
      <c r="AC1701" s="194"/>
      <c r="AD1701" s="194"/>
      <c r="AE1701" s="194"/>
      <c r="AF1701" s="194"/>
      <c r="AG1701" s="194"/>
      <c r="AH1701" s="194"/>
      <c r="AI1701" s="194"/>
      <c r="AJ1701" s="194"/>
      <c r="AK1701" s="194"/>
      <c r="AL1701" s="194"/>
      <c r="AM1701" s="194"/>
      <c r="AN1701" s="194"/>
      <c r="AO1701" s="194"/>
      <c r="AP1701" s="194"/>
      <c r="AQ1701" s="194"/>
      <c r="AR1701" s="194"/>
      <c r="AS1701" s="46"/>
    </row>
    <row r="1702" spans="2:45" s="192" customFormat="1">
      <c r="B1702" s="193"/>
      <c r="C1702" s="193"/>
      <c r="D1702" s="194"/>
      <c r="E1702" s="194"/>
      <c r="H1702" s="194"/>
      <c r="I1702" s="194"/>
      <c r="J1702" s="194"/>
      <c r="K1702" s="194"/>
      <c r="L1702" s="194"/>
      <c r="M1702" s="194"/>
      <c r="N1702" s="194"/>
      <c r="O1702" s="194"/>
      <c r="P1702" s="194"/>
      <c r="Q1702" s="194"/>
      <c r="R1702" s="194"/>
      <c r="S1702" s="194"/>
      <c r="T1702" s="194"/>
      <c r="U1702" s="194"/>
      <c r="V1702" s="194"/>
      <c r="W1702" s="194"/>
      <c r="X1702" s="194"/>
      <c r="Y1702" s="194"/>
      <c r="Z1702" s="194"/>
      <c r="AA1702" s="194"/>
      <c r="AB1702" s="194"/>
      <c r="AC1702" s="194"/>
      <c r="AD1702" s="194"/>
      <c r="AE1702" s="194"/>
      <c r="AF1702" s="194"/>
      <c r="AG1702" s="194"/>
      <c r="AH1702" s="194"/>
      <c r="AI1702" s="194"/>
      <c r="AJ1702" s="194"/>
      <c r="AK1702" s="194"/>
      <c r="AL1702" s="194"/>
      <c r="AM1702" s="194"/>
      <c r="AN1702" s="194"/>
      <c r="AO1702" s="194"/>
      <c r="AP1702" s="194"/>
      <c r="AQ1702" s="194"/>
      <c r="AR1702" s="194"/>
      <c r="AS1702" s="46"/>
    </row>
    <row r="1703" spans="2:45" s="192" customFormat="1">
      <c r="B1703" s="193"/>
      <c r="C1703" s="193"/>
      <c r="D1703" s="194"/>
      <c r="E1703" s="194"/>
      <c r="H1703" s="194"/>
      <c r="I1703" s="194"/>
      <c r="J1703" s="194"/>
      <c r="K1703" s="194"/>
      <c r="L1703" s="194"/>
      <c r="M1703" s="194"/>
      <c r="N1703" s="194"/>
      <c r="O1703" s="194"/>
      <c r="P1703" s="194"/>
      <c r="Q1703" s="194"/>
      <c r="R1703" s="194"/>
      <c r="S1703" s="194"/>
      <c r="T1703" s="194"/>
      <c r="U1703" s="194"/>
      <c r="V1703" s="194"/>
      <c r="W1703" s="194"/>
      <c r="X1703" s="194"/>
      <c r="Y1703" s="194"/>
      <c r="Z1703" s="194"/>
      <c r="AA1703" s="194"/>
      <c r="AB1703" s="194"/>
      <c r="AC1703" s="194"/>
      <c r="AD1703" s="194"/>
      <c r="AE1703" s="194"/>
      <c r="AF1703" s="194"/>
      <c r="AG1703" s="194"/>
      <c r="AH1703" s="194"/>
      <c r="AI1703" s="194"/>
      <c r="AJ1703" s="194"/>
      <c r="AK1703" s="194"/>
      <c r="AL1703" s="194"/>
      <c r="AM1703" s="194"/>
      <c r="AN1703" s="194"/>
      <c r="AO1703" s="194"/>
      <c r="AP1703" s="194"/>
      <c r="AQ1703" s="194"/>
      <c r="AR1703" s="194"/>
      <c r="AS1703" s="46"/>
    </row>
    <row r="1704" spans="2:45" s="192" customFormat="1">
      <c r="B1704" s="193"/>
      <c r="C1704" s="193"/>
      <c r="D1704" s="194"/>
      <c r="E1704" s="194"/>
      <c r="H1704" s="194"/>
      <c r="I1704" s="194"/>
      <c r="J1704" s="194"/>
      <c r="K1704" s="194"/>
      <c r="L1704" s="194"/>
      <c r="M1704" s="194"/>
      <c r="N1704" s="194"/>
      <c r="O1704" s="194"/>
      <c r="P1704" s="194"/>
      <c r="Q1704" s="194"/>
      <c r="R1704" s="194"/>
      <c r="S1704" s="194"/>
      <c r="T1704" s="194"/>
      <c r="U1704" s="194"/>
      <c r="V1704" s="194"/>
      <c r="W1704" s="194"/>
      <c r="X1704" s="194"/>
      <c r="Y1704" s="194"/>
      <c r="Z1704" s="194"/>
      <c r="AA1704" s="194"/>
      <c r="AB1704" s="194"/>
      <c r="AC1704" s="194"/>
      <c r="AD1704" s="194"/>
      <c r="AE1704" s="194"/>
      <c r="AF1704" s="194"/>
      <c r="AG1704" s="194"/>
      <c r="AH1704" s="194"/>
      <c r="AI1704" s="194"/>
      <c r="AJ1704" s="194"/>
      <c r="AK1704" s="194"/>
      <c r="AL1704" s="194"/>
      <c r="AM1704" s="194"/>
      <c r="AN1704" s="194"/>
      <c r="AO1704" s="194"/>
      <c r="AP1704" s="194"/>
      <c r="AQ1704" s="194"/>
      <c r="AR1704" s="194"/>
      <c r="AS1704" s="46"/>
    </row>
    <row r="1705" spans="2:45" s="192" customFormat="1">
      <c r="B1705" s="193"/>
      <c r="C1705" s="193"/>
      <c r="D1705" s="194"/>
      <c r="E1705" s="194"/>
      <c r="H1705" s="194"/>
      <c r="I1705" s="194"/>
      <c r="J1705" s="194"/>
      <c r="K1705" s="194"/>
      <c r="L1705" s="194"/>
      <c r="M1705" s="194"/>
      <c r="N1705" s="194"/>
      <c r="O1705" s="194"/>
      <c r="P1705" s="194"/>
      <c r="Q1705" s="194"/>
      <c r="R1705" s="194"/>
      <c r="S1705" s="194"/>
      <c r="T1705" s="194"/>
      <c r="U1705" s="194"/>
      <c r="V1705" s="194"/>
      <c r="W1705" s="194"/>
      <c r="X1705" s="194"/>
      <c r="Y1705" s="194"/>
      <c r="Z1705" s="194"/>
      <c r="AA1705" s="194"/>
      <c r="AB1705" s="194"/>
      <c r="AC1705" s="194"/>
      <c r="AD1705" s="194"/>
      <c r="AE1705" s="194"/>
      <c r="AF1705" s="194"/>
      <c r="AG1705" s="194"/>
      <c r="AH1705" s="194"/>
      <c r="AI1705" s="194"/>
      <c r="AJ1705" s="194"/>
      <c r="AK1705" s="194"/>
      <c r="AL1705" s="194"/>
      <c r="AM1705" s="194"/>
      <c r="AN1705" s="194"/>
      <c r="AO1705" s="194"/>
      <c r="AP1705" s="194"/>
      <c r="AQ1705" s="194"/>
      <c r="AR1705" s="194"/>
      <c r="AS1705" s="46"/>
    </row>
    <row r="1706" spans="2:45" s="192" customFormat="1">
      <c r="B1706" s="193"/>
      <c r="C1706" s="193"/>
      <c r="D1706" s="194"/>
      <c r="E1706" s="194"/>
      <c r="H1706" s="194"/>
      <c r="I1706" s="194"/>
      <c r="J1706" s="194"/>
      <c r="K1706" s="194"/>
      <c r="L1706" s="194"/>
      <c r="M1706" s="194"/>
      <c r="N1706" s="194"/>
      <c r="O1706" s="194"/>
      <c r="P1706" s="194"/>
      <c r="Q1706" s="194"/>
      <c r="R1706" s="194"/>
      <c r="S1706" s="194"/>
      <c r="T1706" s="194"/>
      <c r="U1706" s="194"/>
      <c r="V1706" s="194"/>
      <c r="W1706" s="194"/>
      <c r="X1706" s="194"/>
      <c r="Y1706" s="194"/>
      <c r="Z1706" s="194"/>
      <c r="AA1706" s="194"/>
      <c r="AB1706" s="194"/>
      <c r="AC1706" s="194"/>
      <c r="AD1706" s="194"/>
      <c r="AE1706" s="194"/>
      <c r="AF1706" s="194"/>
      <c r="AG1706" s="194"/>
      <c r="AH1706" s="194"/>
      <c r="AI1706" s="194"/>
      <c r="AJ1706" s="194"/>
      <c r="AK1706" s="194"/>
      <c r="AL1706" s="194"/>
      <c r="AM1706" s="194"/>
      <c r="AN1706" s="194"/>
      <c r="AO1706" s="194"/>
      <c r="AP1706" s="194"/>
      <c r="AQ1706" s="194"/>
      <c r="AR1706" s="194"/>
      <c r="AS1706" s="46"/>
    </row>
    <row r="1707" spans="2:45" s="192" customFormat="1">
      <c r="B1707" s="193"/>
      <c r="C1707" s="193"/>
      <c r="D1707" s="194"/>
      <c r="E1707" s="194"/>
      <c r="H1707" s="194"/>
      <c r="I1707" s="194"/>
      <c r="J1707" s="194"/>
      <c r="K1707" s="194"/>
      <c r="L1707" s="194"/>
      <c r="M1707" s="194"/>
      <c r="N1707" s="194"/>
      <c r="O1707" s="194"/>
      <c r="P1707" s="194"/>
      <c r="Q1707" s="194"/>
      <c r="R1707" s="194"/>
      <c r="S1707" s="194"/>
      <c r="T1707" s="194"/>
      <c r="U1707" s="194"/>
      <c r="V1707" s="194"/>
      <c r="W1707" s="194"/>
      <c r="X1707" s="194"/>
      <c r="Y1707" s="194"/>
      <c r="Z1707" s="194"/>
      <c r="AA1707" s="194"/>
      <c r="AB1707" s="194"/>
      <c r="AC1707" s="194"/>
      <c r="AD1707" s="194"/>
      <c r="AE1707" s="194"/>
      <c r="AF1707" s="194"/>
      <c r="AG1707" s="194"/>
      <c r="AH1707" s="194"/>
      <c r="AI1707" s="194"/>
      <c r="AJ1707" s="194"/>
      <c r="AK1707" s="194"/>
      <c r="AL1707" s="194"/>
      <c r="AM1707" s="194"/>
      <c r="AN1707" s="194"/>
      <c r="AO1707" s="194"/>
      <c r="AP1707" s="194"/>
      <c r="AQ1707" s="194"/>
      <c r="AR1707" s="194"/>
      <c r="AS1707" s="46"/>
    </row>
    <row r="1708" spans="2:45" s="192" customFormat="1">
      <c r="B1708" s="193"/>
      <c r="C1708" s="193"/>
      <c r="D1708" s="194"/>
      <c r="E1708" s="194"/>
      <c r="H1708" s="194"/>
      <c r="I1708" s="194"/>
      <c r="J1708" s="194"/>
      <c r="K1708" s="194"/>
      <c r="L1708" s="194"/>
      <c r="M1708" s="194"/>
      <c r="N1708" s="194"/>
      <c r="O1708" s="194"/>
      <c r="P1708" s="194"/>
      <c r="Q1708" s="194"/>
      <c r="R1708" s="194"/>
      <c r="S1708" s="194"/>
      <c r="T1708" s="194"/>
      <c r="U1708" s="194"/>
      <c r="V1708" s="194"/>
      <c r="W1708" s="194"/>
      <c r="X1708" s="194"/>
      <c r="Y1708" s="194"/>
      <c r="Z1708" s="194"/>
      <c r="AA1708" s="194"/>
      <c r="AB1708" s="194"/>
      <c r="AC1708" s="194"/>
      <c r="AD1708" s="194"/>
      <c r="AE1708" s="194"/>
      <c r="AF1708" s="194"/>
      <c r="AG1708" s="194"/>
      <c r="AH1708" s="194"/>
      <c r="AI1708" s="194"/>
      <c r="AJ1708" s="194"/>
      <c r="AK1708" s="194"/>
      <c r="AL1708" s="194"/>
      <c r="AM1708" s="194"/>
      <c r="AN1708" s="194"/>
      <c r="AO1708" s="194"/>
      <c r="AP1708" s="194"/>
      <c r="AQ1708" s="194"/>
      <c r="AR1708" s="194"/>
      <c r="AS1708" s="46"/>
    </row>
    <row r="1709" spans="2:45" s="192" customFormat="1">
      <c r="B1709" s="193"/>
      <c r="C1709" s="193"/>
      <c r="D1709" s="194"/>
      <c r="E1709" s="194"/>
      <c r="H1709" s="194"/>
      <c r="I1709" s="194"/>
      <c r="J1709" s="194"/>
      <c r="K1709" s="194"/>
      <c r="L1709" s="194"/>
      <c r="M1709" s="194"/>
      <c r="N1709" s="194"/>
      <c r="O1709" s="194"/>
      <c r="P1709" s="194"/>
      <c r="Q1709" s="194"/>
      <c r="R1709" s="194"/>
      <c r="S1709" s="194"/>
      <c r="T1709" s="194"/>
      <c r="U1709" s="194"/>
      <c r="V1709" s="194"/>
      <c r="W1709" s="194"/>
      <c r="X1709" s="194"/>
      <c r="Y1709" s="194"/>
      <c r="Z1709" s="194"/>
      <c r="AA1709" s="194"/>
      <c r="AB1709" s="194"/>
      <c r="AC1709" s="194"/>
      <c r="AD1709" s="194"/>
      <c r="AE1709" s="194"/>
      <c r="AF1709" s="194"/>
      <c r="AG1709" s="194"/>
      <c r="AH1709" s="194"/>
      <c r="AI1709" s="194"/>
      <c r="AJ1709" s="194"/>
      <c r="AK1709" s="194"/>
      <c r="AL1709" s="194"/>
      <c r="AM1709" s="194"/>
      <c r="AN1709" s="194"/>
      <c r="AO1709" s="194"/>
      <c r="AP1709" s="194"/>
      <c r="AQ1709" s="194"/>
      <c r="AR1709" s="194"/>
      <c r="AS1709" s="46"/>
    </row>
    <row r="1710" spans="2:45" s="192" customFormat="1">
      <c r="B1710" s="193"/>
      <c r="C1710" s="193"/>
      <c r="D1710" s="194"/>
      <c r="E1710" s="194"/>
      <c r="H1710" s="194"/>
      <c r="I1710" s="194"/>
      <c r="J1710" s="194"/>
      <c r="K1710" s="194"/>
      <c r="L1710" s="194"/>
      <c r="M1710" s="194"/>
      <c r="N1710" s="194"/>
      <c r="O1710" s="194"/>
      <c r="P1710" s="194"/>
      <c r="Q1710" s="194"/>
      <c r="R1710" s="194"/>
      <c r="S1710" s="194"/>
      <c r="T1710" s="194"/>
      <c r="U1710" s="194"/>
      <c r="V1710" s="194"/>
      <c r="W1710" s="194"/>
      <c r="X1710" s="194"/>
      <c r="Y1710" s="194"/>
      <c r="Z1710" s="194"/>
      <c r="AA1710" s="194"/>
      <c r="AB1710" s="194"/>
      <c r="AC1710" s="194"/>
      <c r="AD1710" s="194"/>
      <c r="AE1710" s="194"/>
      <c r="AF1710" s="194"/>
      <c r="AG1710" s="194"/>
      <c r="AH1710" s="194"/>
      <c r="AI1710" s="194"/>
      <c r="AJ1710" s="194"/>
      <c r="AK1710" s="194"/>
      <c r="AL1710" s="194"/>
      <c r="AM1710" s="194"/>
      <c r="AN1710" s="194"/>
      <c r="AO1710" s="194"/>
      <c r="AP1710" s="194"/>
      <c r="AQ1710" s="194"/>
      <c r="AR1710" s="194"/>
      <c r="AS1710" s="46"/>
    </row>
    <row r="1711" spans="2:45" s="192" customFormat="1">
      <c r="B1711" s="193"/>
      <c r="C1711" s="193"/>
      <c r="D1711" s="194"/>
      <c r="E1711" s="194"/>
      <c r="H1711" s="194"/>
      <c r="I1711" s="194"/>
      <c r="J1711" s="194"/>
      <c r="K1711" s="194"/>
      <c r="L1711" s="194"/>
      <c r="M1711" s="194"/>
      <c r="N1711" s="194"/>
      <c r="O1711" s="194"/>
      <c r="P1711" s="194"/>
      <c r="Q1711" s="194"/>
      <c r="R1711" s="194"/>
      <c r="S1711" s="194"/>
      <c r="T1711" s="194"/>
      <c r="U1711" s="194"/>
      <c r="V1711" s="194"/>
      <c r="W1711" s="194"/>
      <c r="X1711" s="194"/>
      <c r="Y1711" s="194"/>
      <c r="Z1711" s="194"/>
      <c r="AA1711" s="194"/>
      <c r="AB1711" s="194"/>
      <c r="AC1711" s="194"/>
      <c r="AD1711" s="194"/>
      <c r="AE1711" s="194"/>
      <c r="AF1711" s="194"/>
      <c r="AG1711" s="194"/>
      <c r="AH1711" s="194"/>
      <c r="AI1711" s="194"/>
      <c r="AJ1711" s="194"/>
      <c r="AK1711" s="194"/>
      <c r="AL1711" s="194"/>
      <c r="AM1711" s="194"/>
      <c r="AN1711" s="194"/>
      <c r="AO1711" s="194"/>
      <c r="AP1711" s="194"/>
      <c r="AQ1711" s="194"/>
      <c r="AR1711" s="194"/>
      <c r="AS1711" s="46"/>
    </row>
    <row r="1712" spans="2:45" s="192" customFormat="1">
      <c r="B1712" s="193"/>
      <c r="C1712" s="193"/>
      <c r="D1712" s="194"/>
      <c r="E1712" s="194"/>
      <c r="H1712" s="194"/>
      <c r="I1712" s="194"/>
      <c r="J1712" s="194"/>
      <c r="K1712" s="194"/>
      <c r="L1712" s="194"/>
      <c r="M1712" s="194"/>
      <c r="N1712" s="194"/>
      <c r="O1712" s="194"/>
      <c r="P1712" s="194"/>
      <c r="Q1712" s="194"/>
      <c r="R1712" s="194"/>
      <c r="S1712" s="194"/>
      <c r="T1712" s="194"/>
      <c r="U1712" s="194"/>
      <c r="V1712" s="194"/>
      <c r="W1712" s="194"/>
      <c r="X1712" s="194"/>
      <c r="Y1712" s="194"/>
      <c r="Z1712" s="194"/>
      <c r="AA1712" s="194"/>
      <c r="AB1712" s="194"/>
      <c r="AC1712" s="194"/>
      <c r="AD1712" s="194"/>
      <c r="AE1712" s="194"/>
      <c r="AF1712" s="194"/>
      <c r="AG1712" s="194"/>
      <c r="AH1712" s="194"/>
      <c r="AI1712" s="194"/>
      <c r="AJ1712" s="194"/>
      <c r="AK1712" s="194"/>
      <c r="AL1712" s="194"/>
      <c r="AM1712" s="194"/>
      <c r="AN1712" s="194"/>
      <c r="AO1712" s="194"/>
      <c r="AP1712" s="194"/>
      <c r="AQ1712" s="194"/>
      <c r="AR1712" s="194"/>
      <c r="AS1712" s="46"/>
    </row>
    <row r="1713" spans="2:45" s="192" customFormat="1">
      <c r="B1713" s="193"/>
      <c r="C1713" s="193"/>
      <c r="D1713" s="194"/>
      <c r="E1713" s="194"/>
      <c r="H1713" s="194"/>
      <c r="I1713" s="194"/>
      <c r="J1713" s="194"/>
      <c r="K1713" s="194"/>
      <c r="L1713" s="194"/>
      <c r="M1713" s="194"/>
      <c r="N1713" s="194"/>
      <c r="O1713" s="194"/>
      <c r="P1713" s="194"/>
      <c r="Q1713" s="194"/>
      <c r="R1713" s="194"/>
      <c r="S1713" s="194"/>
      <c r="T1713" s="194"/>
      <c r="U1713" s="194"/>
      <c r="V1713" s="194"/>
      <c r="W1713" s="194"/>
      <c r="X1713" s="194"/>
      <c r="Y1713" s="194"/>
      <c r="Z1713" s="194"/>
      <c r="AA1713" s="194"/>
      <c r="AB1713" s="194"/>
      <c r="AC1713" s="194"/>
      <c r="AD1713" s="194"/>
      <c r="AE1713" s="194"/>
      <c r="AF1713" s="194"/>
      <c r="AG1713" s="194"/>
      <c r="AH1713" s="194"/>
      <c r="AI1713" s="194"/>
      <c r="AJ1713" s="194"/>
      <c r="AK1713" s="194"/>
      <c r="AL1713" s="194"/>
      <c r="AM1713" s="194"/>
      <c r="AN1713" s="194"/>
      <c r="AO1713" s="194"/>
      <c r="AP1713" s="194"/>
      <c r="AQ1713" s="194"/>
      <c r="AR1713" s="194"/>
      <c r="AS1713" s="46"/>
    </row>
    <row r="1714" spans="2:45" s="192" customFormat="1">
      <c r="B1714" s="193"/>
      <c r="C1714" s="193"/>
      <c r="D1714" s="194"/>
      <c r="E1714" s="194"/>
      <c r="H1714" s="194"/>
      <c r="I1714" s="194"/>
      <c r="J1714" s="194"/>
      <c r="K1714" s="194"/>
      <c r="L1714" s="194"/>
      <c r="M1714" s="194"/>
      <c r="N1714" s="194"/>
      <c r="O1714" s="194"/>
      <c r="P1714" s="194"/>
      <c r="Q1714" s="194"/>
      <c r="R1714" s="194"/>
      <c r="S1714" s="194"/>
      <c r="T1714" s="194"/>
      <c r="U1714" s="194"/>
      <c r="V1714" s="194"/>
      <c r="W1714" s="194"/>
      <c r="X1714" s="194"/>
      <c r="Y1714" s="194"/>
      <c r="Z1714" s="194"/>
      <c r="AA1714" s="194"/>
      <c r="AB1714" s="194"/>
      <c r="AC1714" s="194"/>
      <c r="AD1714" s="194"/>
      <c r="AE1714" s="194"/>
      <c r="AF1714" s="194"/>
      <c r="AG1714" s="194"/>
      <c r="AH1714" s="194"/>
      <c r="AI1714" s="194"/>
      <c r="AJ1714" s="194"/>
      <c r="AK1714" s="194"/>
      <c r="AL1714" s="194"/>
      <c r="AM1714" s="194"/>
      <c r="AN1714" s="194"/>
      <c r="AO1714" s="194"/>
      <c r="AP1714" s="194"/>
      <c r="AQ1714" s="194"/>
      <c r="AR1714" s="194"/>
      <c r="AS1714" s="46"/>
    </row>
    <row r="1715" spans="2:45" s="192" customFormat="1">
      <c r="B1715" s="193"/>
      <c r="C1715" s="193"/>
      <c r="D1715" s="194"/>
      <c r="E1715" s="194"/>
      <c r="H1715" s="194"/>
      <c r="I1715" s="194"/>
      <c r="J1715" s="194"/>
      <c r="K1715" s="194"/>
      <c r="L1715" s="194"/>
      <c r="M1715" s="194"/>
      <c r="N1715" s="194"/>
      <c r="O1715" s="194"/>
      <c r="P1715" s="194"/>
      <c r="Q1715" s="194"/>
      <c r="R1715" s="194"/>
      <c r="S1715" s="194"/>
      <c r="T1715" s="194"/>
      <c r="U1715" s="194"/>
      <c r="V1715" s="194"/>
      <c r="W1715" s="194"/>
      <c r="X1715" s="194"/>
      <c r="Y1715" s="194"/>
      <c r="Z1715" s="194"/>
      <c r="AA1715" s="194"/>
      <c r="AB1715" s="194"/>
      <c r="AC1715" s="194"/>
      <c r="AD1715" s="194"/>
      <c r="AE1715" s="194"/>
      <c r="AF1715" s="194"/>
      <c r="AG1715" s="194"/>
      <c r="AH1715" s="194"/>
      <c r="AI1715" s="194"/>
      <c r="AJ1715" s="194"/>
      <c r="AK1715" s="194"/>
      <c r="AL1715" s="194"/>
      <c r="AM1715" s="194"/>
      <c r="AN1715" s="194"/>
      <c r="AO1715" s="194"/>
      <c r="AP1715" s="194"/>
      <c r="AQ1715" s="194"/>
      <c r="AR1715" s="194"/>
      <c r="AS1715" s="46"/>
    </row>
    <row r="1716" spans="2:45" s="192" customFormat="1">
      <c r="B1716" s="193"/>
      <c r="C1716" s="193"/>
      <c r="D1716" s="194"/>
      <c r="E1716" s="194"/>
      <c r="H1716" s="194"/>
      <c r="I1716" s="194"/>
      <c r="J1716" s="194"/>
      <c r="K1716" s="194"/>
      <c r="L1716" s="194"/>
      <c r="M1716" s="194"/>
      <c r="N1716" s="194"/>
      <c r="O1716" s="194"/>
      <c r="P1716" s="194"/>
      <c r="Q1716" s="194"/>
      <c r="R1716" s="194"/>
      <c r="S1716" s="194"/>
      <c r="T1716" s="194"/>
      <c r="U1716" s="194"/>
      <c r="V1716" s="194"/>
      <c r="W1716" s="194"/>
      <c r="X1716" s="194"/>
      <c r="Y1716" s="194"/>
      <c r="Z1716" s="194"/>
      <c r="AA1716" s="194"/>
      <c r="AB1716" s="194"/>
      <c r="AC1716" s="194"/>
      <c r="AD1716" s="194"/>
      <c r="AE1716" s="194"/>
      <c r="AF1716" s="194"/>
      <c r="AG1716" s="194"/>
      <c r="AH1716" s="194"/>
      <c r="AI1716" s="194"/>
      <c r="AJ1716" s="194"/>
      <c r="AK1716" s="194"/>
      <c r="AL1716" s="194"/>
      <c r="AM1716" s="194"/>
      <c r="AN1716" s="194"/>
      <c r="AO1716" s="194"/>
      <c r="AP1716" s="194"/>
      <c r="AQ1716" s="194"/>
      <c r="AR1716" s="194"/>
      <c r="AS1716" s="46"/>
    </row>
    <row r="1717" spans="2:45" s="192" customFormat="1">
      <c r="B1717" s="193"/>
      <c r="C1717" s="193"/>
      <c r="D1717" s="194"/>
      <c r="E1717" s="194"/>
      <c r="H1717" s="194"/>
      <c r="I1717" s="194"/>
      <c r="J1717" s="194"/>
      <c r="K1717" s="194"/>
      <c r="L1717" s="194"/>
      <c r="M1717" s="194"/>
      <c r="N1717" s="194"/>
      <c r="O1717" s="194"/>
      <c r="P1717" s="194"/>
      <c r="Q1717" s="194"/>
      <c r="R1717" s="194"/>
      <c r="S1717" s="194"/>
      <c r="T1717" s="194"/>
      <c r="U1717" s="194"/>
      <c r="V1717" s="194"/>
      <c r="W1717" s="194"/>
      <c r="X1717" s="194"/>
      <c r="Y1717" s="194"/>
      <c r="Z1717" s="194"/>
      <c r="AA1717" s="194"/>
      <c r="AB1717" s="194"/>
      <c r="AC1717" s="194"/>
      <c r="AD1717" s="194"/>
      <c r="AE1717" s="194"/>
      <c r="AF1717" s="194"/>
      <c r="AG1717" s="194"/>
      <c r="AH1717" s="194"/>
      <c r="AI1717" s="194"/>
      <c r="AJ1717" s="194"/>
      <c r="AK1717" s="194"/>
      <c r="AL1717" s="194"/>
      <c r="AM1717" s="194"/>
      <c r="AN1717" s="194"/>
      <c r="AO1717" s="194"/>
      <c r="AP1717" s="194"/>
      <c r="AQ1717" s="194"/>
      <c r="AR1717" s="194"/>
      <c r="AS1717" s="46"/>
    </row>
    <row r="1718" spans="2:45" s="192" customFormat="1">
      <c r="B1718" s="193"/>
      <c r="C1718" s="193"/>
      <c r="D1718" s="194"/>
      <c r="E1718" s="194"/>
      <c r="H1718" s="194"/>
      <c r="I1718" s="194"/>
      <c r="J1718" s="194"/>
      <c r="K1718" s="194"/>
      <c r="L1718" s="194"/>
      <c r="M1718" s="194"/>
      <c r="N1718" s="194"/>
      <c r="O1718" s="194"/>
      <c r="P1718" s="194"/>
      <c r="Q1718" s="194"/>
      <c r="R1718" s="194"/>
      <c r="S1718" s="194"/>
      <c r="T1718" s="194"/>
      <c r="U1718" s="194"/>
      <c r="V1718" s="194"/>
      <c r="W1718" s="194"/>
      <c r="X1718" s="194"/>
      <c r="Y1718" s="194"/>
      <c r="Z1718" s="194"/>
      <c r="AA1718" s="194"/>
      <c r="AB1718" s="194"/>
      <c r="AC1718" s="194"/>
      <c r="AD1718" s="194"/>
      <c r="AE1718" s="194"/>
      <c r="AF1718" s="194"/>
      <c r="AG1718" s="194"/>
      <c r="AH1718" s="194"/>
      <c r="AI1718" s="194"/>
      <c r="AJ1718" s="194"/>
      <c r="AK1718" s="194"/>
      <c r="AL1718" s="194"/>
      <c r="AM1718" s="194"/>
      <c r="AN1718" s="194"/>
      <c r="AO1718" s="194"/>
      <c r="AP1718" s="194"/>
      <c r="AQ1718" s="194"/>
      <c r="AR1718" s="194"/>
      <c r="AS1718" s="46"/>
    </row>
    <row r="1719" spans="2:45" s="192" customFormat="1">
      <c r="B1719" s="193"/>
      <c r="C1719" s="193"/>
      <c r="D1719" s="194"/>
      <c r="E1719" s="194"/>
      <c r="H1719" s="194"/>
      <c r="I1719" s="194"/>
      <c r="J1719" s="194"/>
      <c r="K1719" s="194"/>
      <c r="L1719" s="194"/>
      <c r="M1719" s="194"/>
      <c r="N1719" s="194"/>
      <c r="O1719" s="194"/>
      <c r="P1719" s="194"/>
      <c r="Q1719" s="194"/>
      <c r="R1719" s="194"/>
      <c r="S1719" s="194"/>
      <c r="T1719" s="194"/>
      <c r="U1719" s="194"/>
      <c r="V1719" s="194"/>
      <c r="W1719" s="194"/>
      <c r="X1719" s="194"/>
      <c r="Y1719" s="194"/>
      <c r="Z1719" s="194"/>
      <c r="AA1719" s="194"/>
      <c r="AB1719" s="194"/>
      <c r="AC1719" s="194"/>
      <c r="AD1719" s="194"/>
      <c r="AE1719" s="194"/>
      <c r="AF1719" s="194"/>
      <c r="AG1719" s="194"/>
      <c r="AH1719" s="194"/>
      <c r="AI1719" s="194"/>
      <c r="AJ1719" s="194"/>
      <c r="AK1719" s="194"/>
      <c r="AL1719" s="194"/>
      <c r="AM1719" s="194"/>
      <c r="AN1719" s="194"/>
      <c r="AO1719" s="194"/>
      <c r="AP1719" s="194"/>
      <c r="AQ1719" s="194"/>
      <c r="AR1719" s="194"/>
      <c r="AS1719" s="46"/>
    </row>
    <row r="1720" spans="2:45" s="192" customFormat="1">
      <c r="B1720" s="193"/>
      <c r="C1720" s="193"/>
      <c r="D1720" s="194"/>
      <c r="E1720" s="194"/>
      <c r="H1720" s="194"/>
      <c r="I1720" s="194"/>
      <c r="J1720" s="194"/>
      <c r="K1720" s="194"/>
      <c r="L1720" s="194"/>
      <c r="M1720" s="194"/>
      <c r="N1720" s="194"/>
      <c r="O1720" s="194"/>
      <c r="P1720" s="194"/>
      <c r="Q1720" s="194"/>
      <c r="R1720" s="194"/>
      <c r="S1720" s="194"/>
      <c r="T1720" s="194"/>
      <c r="U1720" s="194"/>
      <c r="V1720" s="194"/>
      <c r="W1720" s="194"/>
      <c r="X1720" s="194"/>
      <c r="Y1720" s="194"/>
      <c r="Z1720" s="194"/>
      <c r="AA1720" s="194"/>
      <c r="AB1720" s="194"/>
      <c r="AC1720" s="194"/>
      <c r="AD1720" s="194"/>
      <c r="AE1720" s="194"/>
      <c r="AF1720" s="194"/>
      <c r="AG1720" s="194"/>
      <c r="AH1720" s="194"/>
      <c r="AI1720" s="194"/>
      <c r="AJ1720" s="194"/>
      <c r="AK1720" s="194"/>
      <c r="AL1720" s="194"/>
      <c r="AM1720" s="194"/>
      <c r="AN1720" s="194"/>
      <c r="AO1720" s="194"/>
      <c r="AP1720" s="194"/>
      <c r="AQ1720" s="194"/>
      <c r="AR1720" s="194"/>
      <c r="AS1720" s="46"/>
    </row>
    <row r="1721" spans="2:45" s="192" customFormat="1">
      <c r="B1721" s="193"/>
      <c r="C1721" s="193"/>
      <c r="D1721" s="194"/>
      <c r="E1721" s="194"/>
      <c r="H1721" s="194"/>
      <c r="I1721" s="194"/>
      <c r="J1721" s="194"/>
      <c r="K1721" s="194"/>
      <c r="L1721" s="194"/>
      <c r="M1721" s="194"/>
      <c r="N1721" s="194"/>
      <c r="O1721" s="194"/>
      <c r="P1721" s="194"/>
      <c r="Q1721" s="194"/>
      <c r="R1721" s="194"/>
      <c r="S1721" s="194"/>
      <c r="T1721" s="194"/>
      <c r="U1721" s="194"/>
      <c r="V1721" s="194"/>
      <c r="W1721" s="194"/>
      <c r="X1721" s="194"/>
      <c r="Y1721" s="194"/>
      <c r="Z1721" s="194"/>
      <c r="AA1721" s="194"/>
      <c r="AB1721" s="194"/>
      <c r="AC1721" s="194"/>
      <c r="AD1721" s="194"/>
      <c r="AE1721" s="194"/>
      <c r="AF1721" s="194"/>
      <c r="AG1721" s="194"/>
      <c r="AH1721" s="194"/>
      <c r="AI1721" s="194"/>
      <c r="AJ1721" s="194"/>
      <c r="AK1721" s="194"/>
      <c r="AL1721" s="194"/>
      <c r="AM1721" s="194"/>
      <c r="AN1721" s="194"/>
      <c r="AO1721" s="194"/>
      <c r="AP1721" s="194"/>
      <c r="AQ1721" s="194"/>
      <c r="AR1721" s="194"/>
      <c r="AS1721" s="46"/>
    </row>
    <row r="1722" spans="2:45" s="192" customFormat="1">
      <c r="B1722" s="193"/>
      <c r="C1722" s="193"/>
      <c r="D1722" s="194"/>
      <c r="E1722" s="194"/>
      <c r="H1722" s="194"/>
      <c r="I1722" s="194"/>
      <c r="J1722" s="194"/>
      <c r="K1722" s="194"/>
      <c r="L1722" s="194"/>
      <c r="M1722" s="194"/>
      <c r="N1722" s="194"/>
      <c r="O1722" s="194"/>
      <c r="P1722" s="194"/>
      <c r="Q1722" s="194"/>
      <c r="R1722" s="194"/>
      <c r="S1722" s="194"/>
      <c r="T1722" s="194"/>
      <c r="U1722" s="194"/>
      <c r="V1722" s="194"/>
      <c r="W1722" s="194"/>
      <c r="X1722" s="194"/>
      <c r="Y1722" s="194"/>
      <c r="Z1722" s="194"/>
      <c r="AA1722" s="194"/>
      <c r="AB1722" s="194"/>
      <c r="AC1722" s="194"/>
      <c r="AD1722" s="194"/>
      <c r="AE1722" s="194"/>
      <c r="AF1722" s="194"/>
      <c r="AG1722" s="194"/>
      <c r="AH1722" s="194"/>
      <c r="AI1722" s="194"/>
      <c r="AJ1722" s="194"/>
      <c r="AK1722" s="194"/>
      <c r="AL1722" s="194"/>
      <c r="AM1722" s="194"/>
      <c r="AN1722" s="194"/>
      <c r="AO1722" s="194"/>
      <c r="AP1722" s="194"/>
      <c r="AQ1722" s="194"/>
      <c r="AR1722" s="194"/>
      <c r="AS1722" s="46"/>
    </row>
    <row r="1723" spans="2:45" s="192" customFormat="1">
      <c r="B1723" s="193"/>
      <c r="C1723" s="193"/>
      <c r="D1723" s="194"/>
      <c r="E1723" s="194"/>
      <c r="H1723" s="194"/>
      <c r="I1723" s="194"/>
      <c r="J1723" s="194"/>
      <c r="K1723" s="194"/>
      <c r="L1723" s="194"/>
      <c r="M1723" s="194"/>
      <c r="N1723" s="194"/>
      <c r="O1723" s="194"/>
      <c r="P1723" s="194"/>
      <c r="Q1723" s="194"/>
      <c r="R1723" s="194"/>
      <c r="S1723" s="194"/>
      <c r="T1723" s="194"/>
      <c r="U1723" s="194"/>
      <c r="V1723" s="194"/>
      <c r="W1723" s="194"/>
      <c r="X1723" s="194"/>
      <c r="Y1723" s="194"/>
      <c r="Z1723" s="194"/>
      <c r="AA1723" s="194"/>
      <c r="AB1723" s="194"/>
      <c r="AC1723" s="194"/>
      <c r="AD1723" s="194"/>
      <c r="AE1723" s="194"/>
      <c r="AF1723" s="194"/>
      <c r="AG1723" s="194"/>
      <c r="AH1723" s="194"/>
      <c r="AI1723" s="194"/>
      <c r="AJ1723" s="194"/>
      <c r="AK1723" s="194"/>
      <c r="AL1723" s="194"/>
      <c r="AM1723" s="194"/>
      <c r="AN1723" s="194"/>
      <c r="AO1723" s="194"/>
      <c r="AP1723" s="194"/>
      <c r="AQ1723" s="194"/>
      <c r="AR1723" s="194"/>
      <c r="AS1723" s="46"/>
    </row>
    <row r="1724" spans="2:45" s="192" customFormat="1">
      <c r="B1724" s="193"/>
      <c r="C1724" s="193"/>
      <c r="D1724" s="194"/>
      <c r="E1724" s="194"/>
      <c r="H1724" s="194"/>
      <c r="I1724" s="194"/>
      <c r="J1724" s="194"/>
      <c r="K1724" s="194"/>
      <c r="L1724" s="194"/>
      <c r="M1724" s="194"/>
      <c r="N1724" s="194"/>
      <c r="O1724" s="194"/>
      <c r="P1724" s="194"/>
      <c r="Q1724" s="194"/>
      <c r="R1724" s="194"/>
      <c r="S1724" s="194"/>
      <c r="T1724" s="194"/>
      <c r="U1724" s="194"/>
      <c r="V1724" s="194"/>
      <c r="W1724" s="194"/>
      <c r="X1724" s="194"/>
      <c r="Y1724" s="194"/>
      <c r="Z1724" s="194"/>
      <c r="AA1724" s="194"/>
      <c r="AB1724" s="194"/>
      <c r="AC1724" s="194"/>
      <c r="AD1724" s="194"/>
      <c r="AE1724" s="194"/>
      <c r="AF1724" s="194"/>
      <c r="AG1724" s="194"/>
      <c r="AH1724" s="194"/>
      <c r="AI1724" s="194"/>
      <c r="AJ1724" s="194"/>
      <c r="AK1724" s="194"/>
      <c r="AL1724" s="194"/>
      <c r="AM1724" s="194"/>
      <c r="AN1724" s="194"/>
      <c r="AO1724" s="194"/>
      <c r="AP1724" s="194"/>
      <c r="AQ1724" s="194"/>
      <c r="AR1724" s="194"/>
      <c r="AS1724" s="46"/>
    </row>
    <row r="1725" spans="2:45" s="192" customFormat="1">
      <c r="B1725" s="193"/>
      <c r="C1725" s="193"/>
      <c r="D1725" s="194"/>
      <c r="E1725" s="194"/>
      <c r="H1725" s="194"/>
      <c r="I1725" s="194"/>
      <c r="J1725" s="194"/>
      <c r="K1725" s="194"/>
      <c r="L1725" s="194"/>
      <c r="M1725" s="194"/>
      <c r="N1725" s="194"/>
      <c r="O1725" s="194"/>
      <c r="P1725" s="194"/>
      <c r="Q1725" s="194"/>
      <c r="R1725" s="194"/>
      <c r="S1725" s="194"/>
      <c r="T1725" s="194"/>
      <c r="U1725" s="194"/>
      <c r="V1725" s="194"/>
      <c r="W1725" s="194"/>
      <c r="X1725" s="194"/>
      <c r="Y1725" s="194"/>
      <c r="Z1725" s="194"/>
      <c r="AA1725" s="194"/>
      <c r="AB1725" s="194"/>
      <c r="AC1725" s="194"/>
      <c r="AD1725" s="194"/>
      <c r="AE1725" s="194"/>
      <c r="AF1725" s="194"/>
      <c r="AG1725" s="194"/>
      <c r="AH1725" s="194"/>
      <c r="AI1725" s="194"/>
      <c r="AJ1725" s="194"/>
      <c r="AK1725" s="194"/>
      <c r="AL1725" s="194"/>
      <c r="AM1725" s="194"/>
      <c r="AN1725" s="194"/>
      <c r="AO1725" s="194"/>
      <c r="AP1725" s="194"/>
      <c r="AQ1725" s="194"/>
      <c r="AR1725" s="194"/>
      <c r="AS1725" s="46"/>
    </row>
    <row r="1726" spans="2:45" s="192" customFormat="1">
      <c r="B1726" s="193"/>
      <c r="C1726" s="193"/>
      <c r="D1726" s="194"/>
      <c r="E1726" s="194"/>
      <c r="H1726" s="194"/>
      <c r="I1726" s="194"/>
      <c r="J1726" s="194"/>
      <c r="K1726" s="194"/>
      <c r="L1726" s="194"/>
      <c r="M1726" s="194"/>
      <c r="N1726" s="194"/>
      <c r="O1726" s="194"/>
      <c r="P1726" s="194"/>
      <c r="Q1726" s="194"/>
      <c r="R1726" s="194"/>
      <c r="S1726" s="194"/>
      <c r="T1726" s="194"/>
      <c r="U1726" s="194"/>
      <c r="V1726" s="194"/>
      <c r="W1726" s="194"/>
      <c r="X1726" s="194"/>
      <c r="Y1726" s="194"/>
      <c r="Z1726" s="194"/>
      <c r="AA1726" s="194"/>
      <c r="AB1726" s="194"/>
      <c r="AC1726" s="194"/>
      <c r="AD1726" s="194"/>
      <c r="AE1726" s="194"/>
      <c r="AF1726" s="194"/>
      <c r="AG1726" s="194"/>
      <c r="AH1726" s="194"/>
      <c r="AI1726" s="194"/>
      <c r="AJ1726" s="194"/>
      <c r="AK1726" s="194"/>
      <c r="AL1726" s="194"/>
      <c r="AM1726" s="194"/>
      <c r="AN1726" s="194"/>
      <c r="AO1726" s="194"/>
      <c r="AP1726" s="194"/>
      <c r="AQ1726" s="194"/>
      <c r="AR1726" s="194"/>
      <c r="AS1726" s="46"/>
    </row>
    <row r="1727" spans="2:45" s="192" customFormat="1">
      <c r="B1727" s="193"/>
      <c r="C1727" s="193"/>
      <c r="D1727" s="194"/>
      <c r="E1727" s="194"/>
      <c r="H1727" s="194"/>
      <c r="I1727" s="194"/>
      <c r="J1727" s="194"/>
      <c r="K1727" s="194"/>
      <c r="L1727" s="194"/>
      <c r="M1727" s="194"/>
      <c r="N1727" s="194"/>
      <c r="O1727" s="194"/>
      <c r="P1727" s="194"/>
      <c r="Q1727" s="194"/>
      <c r="R1727" s="194"/>
      <c r="S1727" s="194"/>
      <c r="T1727" s="194"/>
      <c r="U1727" s="194"/>
      <c r="V1727" s="194"/>
      <c r="W1727" s="194"/>
      <c r="X1727" s="194"/>
      <c r="Y1727" s="194"/>
      <c r="Z1727" s="194"/>
      <c r="AA1727" s="194"/>
      <c r="AB1727" s="194"/>
      <c r="AC1727" s="194"/>
      <c r="AD1727" s="194"/>
      <c r="AE1727" s="194"/>
      <c r="AF1727" s="194"/>
      <c r="AG1727" s="194"/>
      <c r="AH1727" s="194"/>
      <c r="AI1727" s="194"/>
      <c r="AJ1727" s="194"/>
      <c r="AK1727" s="194"/>
      <c r="AL1727" s="194"/>
      <c r="AM1727" s="194"/>
      <c r="AN1727" s="194"/>
      <c r="AO1727" s="194"/>
      <c r="AP1727" s="194"/>
      <c r="AQ1727" s="194"/>
      <c r="AR1727" s="194"/>
      <c r="AS1727" s="46"/>
    </row>
    <row r="1728" spans="2:45" s="192" customFormat="1">
      <c r="B1728" s="193"/>
      <c r="C1728" s="193"/>
      <c r="D1728" s="194"/>
      <c r="E1728" s="194"/>
      <c r="H1728" s="194"/>
      <c r="I1728" s="194"/>
      <c r="J1728" s="194"/>
      <c r="K1728" s="194"/>
      <c r="L1728" s="194"/>
      <c r="M1728" s="194"/>
      <c r="N1728" s="194"/>
      <c r="O1728" s="194"/>
      <c r="P1728" s="194"/>
      <c r="Q1728" s="194"/>
      <c r="R1728" s="194"/>
      <c r="S1728" s="194"/>
      <c r="T1728" s="194"/>
      <c r="U1728" s="194"/>
      <c r="V1728" s="194"/>
      <c r="W1728" s="194"/>
      <c r="X1728" s="194"/>
      <c r="Y1728" s="194"/>
      <c r="Z1728" s="194"/>
      <c r="AA1728" s="194"/>
      <c r="AB1728" s="194"/>
      <c r="AC1728" s="194"/>
      <c r="AD1728" s="194"/>
      <c r="AE1728" s="194"/>
      <c r="AF1728" s="194"/>
      <c r="AG1728" s="194"/>
      <c r="AH1728" s="194"/>
      <c r="AI1728" s="194"/>
      <c r="AJ1728" s="194"/>
      <c r="AK1728" s="194"/>
      <c r="AL1728" s="194"/>
      <c r="AM1728" s="194"/>
      <c r="AN1728" s="194"/>
      <c r="AO1728" s="194"/>
      <c r="AP1728" s="194"/>
      <c r="AQ1728" s="194"/>
      <c r="AR1728" s="194"/>
      <c r="AS1728" s="46"/>
    </row>
    <row r="1729" spans="2:45" s="192" customFormat="1">
      <c r="B1729" s="193"/>
      <c r="C1729" s="193"/>
      <c r="D1729" s="194"/>
      <c r="E1729" s="194"/>
      <c r="H1729" s="194"/>
      <c r="I1729" s="194"/>
      <c r="J1729" s="194"/>
      <c r="K1729" s="194"/>
      <c r="L1729" s="194"/>
      <c r="M1729" s="194"/>
      <c r="N1729" s="194"/>
      <c r="O1729" s="194"/>
      <c r="P1729" s="194"/>
      <c r="Q1729" s="194"/>
      <c r="R1729" s="194"/>
      <c r="S1729" s="194"/>
      <c r="T1729" s="194"/>
      <c r="U1729" s="194"/>
      <c r="V1729" s="194"/>
      <c r="W1729" s="194"/>
      <c r="X1729" s="194"/>
      <c r="Y1729" s="194"/>
      <c r="Z1729" s="194"/>
      <c r="AA1729" s="194"/>
      <c r="AB1729" s="194"/>
      <c r="AC1729" s="194"/>
      <c r="AD1729" s="194"/>
      <c r="AE1729" s="194"/>
      <c r="AF1729" s="194"/>
      <c r="AG1729" s="194"/>
      <c r="AH1729" s="194"/>
      <c r="AI1729" s="194"/>
      <c r="AJ1729" s="194"/>
      <c r="AK1729" s="194"/>
      <c r="AL1729" s="194"/>
      <c r="AM1729" s="194"/>
      <c r="AN1729" s="194"/>
      <c r="AO1729" s="194"/>
      <c r="AP1729" s="194"/>
      <c r="AQ1729" s="194"/>
      <c r="AR1729" s="194"/>
      <c r="AS1729" s="46"/>
    </row>
    <row r="1730" spans="2:45" s="192" customFormat="1">
      <c r="B1730" s="193"/>
      <c r="C1730" s="193"/>
      <c r="D1730" s="194"/>
      <c r="E1730" s="194"/>
      <c r="H1730" s="194"/>
      <c r="I1730" s="194"/>
      <c r="J1730" s="194"/>
      <c r="K1730" s="194"/>
      <c r="L1730" s="194"/>
      <c r="M1730" s="194"/>
      <c r="N1730" s="194"/>
      <c r="O1730" s="194"/>
      <c r="P1730" s="194"/>
      <c r="Q1730" s="194"/>
      <c r="R1730" s="194"/>
      <c r="S1730" s="194"/>
      <c r="T1730" s="194"/>
      <c r="U1730" s="194"/>
      <c r="V1730" s="194"/>
      <c r="W1730" s="194"/>
      <c r="X1730" s="194"/>
      <c r="Y1730" s="194"/>
      <c r="Z1730" s="194"/>
      <c r="AA1730" s="194"/>
      <c r="AB1730" s="194"/>
      <c r="AC1730" s="194"/>
      <c r="AD1730" s="194"/>
      <c r="AE1730" s="194"/>
      <c r="AF1730" s="194"/>
      <c r="AG1730" s="194"/>
      <c r="AH1730" s="194"/>
      <c r="AI1730" s="194"/>
      <c r="AJ1730" s="194"/>
      <c r="AK1730" s="194"/>
      <c r="AL1730" s="194"/>
      <c r="AM1730" s="194"/>
      <c r="AN1730" s="194"/>
      <c r="AO1730" s="194"/>
      <c r="AP1730" s="194"/>
      <c r="AQ1730" s="194"/>
      <c r="AR1730" s="194"/>
      <c r="AS1730" s="46"/>
    </row>
    <row r="1731" spans="2:45" s="192" customFormat="1">
      <c r="B1731" s="193"/>
      <c r="C1731" s="193"/>
      <c r="D1731" s="194"/>
      <c r="E1731" s="194"/>
      <c r="H1731" s="194"/>
      <c r="I1731" s="194"/>
      <c r="J1731" s="194"/>
      <c r="K1731" s="194"/>
      <c r="L1731" s="194"/>
      <c r="M1731" s="194"/>
      <c r="N1731" s="194"/>
      <c r="O1731" s="194"/>
      <c r="P1731" s="194"/>
      <c r="Q1731" s="194"/>
      <c r="R1731" s="194"/>
      <c r="S1731" s="194"/>
      <c r="T1731" s="194"/>
      <c r="U1731" s="194"/>
      <c r="V1731" s="194"/>
      <c r="W1731" s="194"/>
      <c r="X1731" s="194"/>
      <c r="Y1731" s="194"/>
      <c r="Z1731" s="194"/>
      <c r="AA1731" s="194"/>
      <c r="AB1731" s="194"/>
      <c r="AC1731" s="194"/>
      <c r="AD1731" s="194"/>
      <c r="AE1731" s="194"/>
      <c r="AF1731" s="194"/>
      <c r="AG1731" s="194"/>
      <c r="AH1731" s="194"/>
      <c r="AI1731" s="194"/>
      <c r="AJ1731" s="194"/>
      <c r="AK1731" s="194"/>
      <c r="AL1731" s="194"/>
      <c r="AM1731" s="194"/>
      <c r="AN1731" s="194"/>
      <c r="AO1731" s="194"/>
      <c r="AP1731" s="194"/>
      <c r="AQ1731" s="194"/>
      <c r="AR1731" s="194"/>
      <c r="AS1731" s="46"/>
    </row>
    <row r="1732" spans="2:45" s="192" customFormat="1">
      <c r="B1732" s="193"/>
      <c r="C1732" s="193"/>
      <c r="D1732" s="194"/>
      <c r="E1732" s="194"/>
      <c r="H1732" s="194"/>
      <c r="I1732" s="194"/>
      <c r="J1732" s="194"/>
      <c r="K1732" s="194"/>
      <c r="L1732" s="194"/>
      <c r="M1732" s="194"/>
      <c r="N1732" s="194"/>
      <c r="O1732" s="194"/>
      <c r="P1732" s="194"/>
      <c r="Q1732" s="194"/>
      <c r="R1732" s="194"/>
      <c r="S1732" s="194"/>
      <c r="T1732" s="194"/>
      <c r="U1732" s="194"/>
      <c r="V1732" s="194"/>
      <c r="W1732" s="194"/>
      <c r="X1732" s="194"/>
      <c r="Y1732" s="194"/>
      <c r="Z1732" s="194"/>
      <c r="AA1732" s="194"/>
      <c r="AB1732" s="194"/>
      <c r="AC1732" s="194"/>
      <c r="AD1732" s="194"/>
      <c r="AE1732" s="194"/>
      <c r="AF1732" s="194"/>
      <c r="AG1732" s="194"/>
      <c r="AH1732" s="194"/>
      <c r="AI1732" s="194"/>
      <c r="AJ1732" s="194"/>
      <c r="AK1732" s="194"/>
      <c r="AL1732" s="194"/>
      <c r="AM1732" s="194"/>
      <c r="AN1732" s="194"/>
      <c r="AO1732" s="194"/>
      <c r="AP1732" s="194"/>
      <c r="AQ1732" s="194"/>
      <c r="AR1732" s="194"/>
      <c r="AS1732" s="46"/>
    </row>
    <row r="1733" spans="2:45" s="192" customFormat="1">
      <c r="B1733" s="193"/>
      <c r="C1733" s="193"/>
      <c r="D1733" s="194"/>
      <c r="E1733" s="194"/>
      <c r="H1733" s="194"/>
      <c r="I1733" s="194"/>
      <c r="J1733" s="194"/>
      <c r="K1733" s="194"/>
      <c r="L1733" s="194"/>
      <c r="M1733" s="194"/>
      <c r="N1733" s="194"/>
      <c r="O1733" s="194"/>
      <c r="P1733" s="194"/>
      <c r="Q1733" s="194"/>
      <c r="R1733" s="194"/>
      <c r="S1733" s="194"/>
      <c r="T1733" s="194"/>
      <c r="U1733" s="194"/>
      <c r="V1733" s="194"/>
      <c r="W1733" s="194"/>
      <c r="X1733" s="194"/>
      <c r="Y1733" s="194"/>
      <c r="Z1733" s="194"/>
      <c r="AA1733" s="194"/>
      <c r="AB1733" s="194"/>
      <c r="AC1733" s="194"/>
      <c r="AD1733" s="194"/>
      <c r="AE1733" s="194"/>
      <c r="AF1733" s="194"/>
      <c r="AG1733" s="194"/>
      <c r="AH1733" s="194"/>
      <c r="AI1733" s="194"/>
      <c r="AJ1733" s="194"/>
      <c r="AK1733" s="194"/>
      <c r="AL1733" s="194"/>
      <c r="AM1733" s="194"/>
      <c r="AN1733" s="194"/>
      <c r="AO1733" s="194"/>
      <c r="AP1733" s="194"/>
      <c r="AQ1733" s="194"/>
      <c r="AR1733" s="194"/>
      <c r="AS1733" s="46"/>
    </row>
    <row r="1734" spans="2:45" s="192" customFormat="1">
      <c r="B1734" s="193"/>
      <c r="C1734" s="193"/>
      <c r="D1734" s="194"/>
      <c r="E1734" s="194"/>
      <c r="H1734" s="194"/>
      <c r="I1734" s="194"/>
      <c r="J1734" s="194"/>
      <c r="K1734" s="194"/>
      <c r="L1734" s="194"/>
      <c r="M1734" s="194"/>
      <c r="N1734" s="194"/>
      <c r="O1734" s="194"/>
      <c r="P1734" s="194"/>
      <c r="Q1734" s="194"/>
      <c r="R1734" s="194"/>
      <c r="S1734" s="194"/>
      <c r="T1734" s="194"/>
      <c r="U1734" s="194"/>
      <c r="V1734" s="194"/>
      <c r="W1734" s="194"/>
      <c r="X1734" s="194"/>
      <c r="Y1734" s="194"/>
      <c r="Z1734" s="194"/>
      <c r="AA1734" s="194"/>
      <c r="AB1734" s="194"/>
      <c r="AC1734" s="194"/>
      <c r="AD1734" s="194"/>
      <c r="AE1734" s="194"/>
      <c r="AF1734" s="194"/>
      <c r="AG1734" s="194"/>
      <c r="AH1734" s="194"/>
      <c r="AI1734" s="194"/>
      <c r="AJ1734" s="194"/>
      <c r="AK1734" s="194"/>
      <c r="AL1734" s="194"/>
      <c r="AM1734" s="194"/>
      <c r="AN1734" s="194"/>
      <c r="AO1734" s="194"/>
      <c r="AP1734" s="194"/>
      <c r="AQ1734" s="194"/>
      <c r="AR1734" s="194"/>
      <c r="AS1734" s="46"/>
    </row>
    <row r="1735" spans="2:45" s="192" customFormat="1">
      <c r="B1735" s="193"/>
      <c r="C1735" s="193"/>
      <c r="D1735" s="194"/>
      <c r="E1735" s="194"/>
      <c r="H1735" s="194"/>
      <c r="I1735" s="194"/>
      <c r="J1735" s="194"/>
      <c r="K1735" s="194"/>
      <c r="L1735" s="194"/>
      <c r="M1735" s="194"/>
      <c r="N1735" s="194"/>
      <c r="O1735" s="194"/>
      <c r="P1735" s="194"/>
      <c r="Q1735" s="194"/>
      <c r="R1735" s="194"/>
      <c r="S1735" s="194"/>
      <c r="T1735" s="194"/>
      <c r="U1735" s="194"/>
      <c r="V1735" s="194"/>
      <c r="W1735" s="194"/>
      <c r="X1735" s="194"/>
      <c r="Y1735" s="194"/>
      <c r="Z1735" s="194"/>
      <c r="AA1735" s="194"/>
      <c r="AB1735" s="194"/>
      <c r="AC1735" s="194"/>
      <c r="AD1735" s="194"/>
      <c r="AE1735" s="194"/>
      <c r="AF1735" s="194"/>
      <c r="AG1735" s="194"/>
      <c r="AH1735" s="194"/>
      <c r="AI1735" s="194"/>
      <c r="AJ1735" s="194"/>
      <c r="AK1735" s="194"/>
      <c r="AL1735" s="194"/>
      <c r="AM1735" s="194"/>
      <c r="AN1735" s="194"/>
      <c r="AO1735" s="194"/>
      <c r="AP1735" s="194"/>
      <c r="AQ1735" s="194"/>
      <c r="AR1735" s="194"/>
      <c r="AS1735" s="46"/>
    </row>
    <row r="1736" spans="2:45" s="192" customFormat="1">
      <c r="B1736" s="193"/>
      <c r="C1736" s="193"/>
      <c r="D1736" s="194"/>
      <c r="E1736" s="194"/>
      <c r="H1736" s="194"/>
      <c r="I1736" s="194"/>
      <c r="J1736" s="194"/>
      <c r="K1736" s="194"/>
      <c r="L1736" s="194"/>
      <c r="M1736" s="194"/>
      <c r="N1736" s="194"/>
      <c r="O1736" s="194"/>
      <c r="P1736" s="194"/>
      <c r="Q1736" s="194"/>
      <c r="R1736" s="194"/>
      <c r="S1736" s="194"/>
      <c r="T1736" s="194"/>
      <c r="U1736" s="194"/>
      <c r="V1736" s="194"/>
      <c r="W1736" s="194"/>
      <c r="X1736" s="194"/>
      <c r="Y1736" s="194"/>
      <c r="Z1736" s="194"/>
      <c r="AA1736" s="194"/>
      <c r="AB1736" s="194"/>
      <c r="AC1736" s="194"/>
      <c r="AD1736" s="194"/>
      <c r="AE1736" s="194"/>
      <c r="AF1736" s="194"/>
      <c r="AG1736" s="194"/>
      <c r="AH1736" s="194"/>
      <c r="AI1736" s="194"/>
      <c r="AJ1736" s="194"/>
      <c r="AK1736" s="194"/>
      <c r="AL1736" s="194"/>
      <c r="AM1736" s="194"/>
      <c r="AN1736" s="194"/>
      <c r="AO1736" s="194"/>
      <c r="AP1736" s="194"/>
      <c r="AQ1736" s="194"/>
      <c r="AR1736" s="194"/>
      <c r="AS1736" s="46"/>
    </row>
    <row r="1737" spans="2:45" s="192" customFormat="1">
      <c r="B1737" s="193"/>
      <c r="C1737" s="193"/>
      <c r="D1737" s="194"/>
      <c r="E1737" s="194"/>
      <c r="H1737" s="194"/>
      <c r="I1737" s="194"/>
      <c r="J1737" s="194"/>
      <c r="K1737" s="194"/>
      <c r="L1737" s="194"/>
      <c r="M1737" s="194"/>
      <c r="N1737" s="194"/>
      <c r="O1737" s="194"/>
      <c r="P1737" s="194"/>
      <c r="Q1737" s="194"/>
      <c r="R1737" s="194"/>
      <c r="S1737" s="194"/>
      <c r="T1737" s="194"/>
      <c r="U1737" s="194"/>
      <c r="V1737" s="194"/>
      <c r="W1737" s="194"/>
      <c r="X1737" s="194"/>
      <c r="Y1737" s="194"/>
      <c r="Z1737" s="194"/>
      <c r="AA1737" s="194"/>
      <c r="AB1737" s="194"/>
      <c r="AC1737" s="194"/>
      <c r="AD1737" s="194"/>
      <c r="AE1737" s="194"/>
      <c r="AF1737" s="194"/>
      <c r="AG1737" s="194"/>
      <c r="AH1737" s="194"/>
      <c r="AI1737" s="194"/>
      <c r="AJ1737" s="194"/>
      <c r="AK1737" s="194"/>
      <c r="AL1737" s="194"/>
      <c r="AM1737" s="194"/>
      <c r="AN1737" s="194"/>
      <c r="AO1737" s="194"/>
      <c r="AP1737" s="194"/>
      <c r="AQ1737" s="194"/>
      <c r="AR1737" s="194"/>
      <c r="AS1737" s="46"/>
    </row>
    <row r="1738" spans="2:45" s="192" customFormat="1">
      <c r="B1738" s="193"/>
      <c r="C1738" s="193"/>
      <c r="D1738" s="194"/>
      <c r="E1738" s="194"/>
      <c r="H1738" s="194"/>
      <c r="I1738" s="194"/>
      <c r="J1738" s="194"/>
      <c r="K1738" s="194"/>
      <c r="L1738" s="194"/>
      <c r="M1738" s="194"/>
      <c r="N1738" s="194"/>
      <c r="O1738" s="194"/>
      <c r="P1738" s="194"/>
      <c r="Q1738" s="194"/>
      <c r="R1738" s="194"/>
      <c r="S1738" s="194"/>
      <c r="T1738" s="194"/>
      <c r="U1738" s="194"/>
      <c r="V1738" s="194"/>
      <c r="W1738" s="194"/>
      <c r="X1738" s="194"/>
      <c r="Y1738" s="194"/>
      <c r="Z1738" s="194"/>
      <c r="AA1738" s="194"/>
      <c r="AB1738" s="194"/>
      <c r="AC1738" s="194"/>
      <c r="AD1738" s="194"/>
      <c r="AE1738" s="194"/>
      <c r="AF1738" s="194"/>
      <c r="AG1738" s="194"/>
      <c r="AH1738" s="194"/>
      <c r="AI1738" s="194"/>
      <c r="AJ1738" s="194"/>
      <c r="AK1738" s="194"/>
      <c r="AL1738" s="194"/>
      <c r="AM1738" s="194"/>
      <c r="AN1738" s="194"/>
      <c r="AO1738" s="194"/>
      <c r="AP1738" s="194"/>
      <c r="AQ1738" s="194"/>
      <c r="AR1738" s="194"/>
      <c r="AS1738" s="46"/>
    </row>
    <row r="1739" spans="2:45" s="192" customFormat="1">
      <c r="B1739" s="193"/>
      <c r="C1739" s="193"/>
      <c r="D1739" s="194"/>
      <c r="E1739" s="194"/>
      <c r="H1739" s="194"/>
      <c r="I1739" s="194"/>
      <c r="J1739" s="194"/>
      <c r="K1739" s="194"/>
      <c r="L1739" s="194"/>
      <c r="M1739" s="194"/>
      <c r="N1739" s="194"/>
      <c r="O1739" s="194"/>
      <c r="P1739" s="194"/>
      <c r="Q1739" s="194"/>
      <c r="R1739" s="194"/>
      <c r="S1739" s="194"/>
      <c r="T1739" s="194"/>
      <c r="U1739" s="194"/>
      <c r="V1739" s="194"/>
      <c r="W1739" s="194"/>
      <c r="X1739" s="194"/>
      <c r="Y1739" s="194"/>
      <c r="Z1739" s="194"/>
      <c r="AA1739" s="194"/>
      <c r="AB1739" s="194"/>
      <c r="AC1739" s="194"/>
      <c r="AD1739" s="194"/>
      <c r="AE1739" s="194"/>
      <c r="AF1739" s="194"/>
      <c r="AG1739" s="194"/>
      <c r="AH1739" s="194"/>
      <c r="AI1739" s="194"/>
      <c r="AJ1739" s="194"/>
      <c r="AK1739" s="194"/>
      <c r="AL1739" s="194"/>
      <c r="AM1739" s="194"/>
      <c r="AN1739" s="194"/>
      <c r="AO1739" s="194"/>
      <c r="AP1739" s="194"/>
      <c r="AQ1739" s="194"/>
      <c r="AR1739" s="194"/>
      <c r="AS1739" s="46"/>
    </row>
    <row r="1740" spans="2:45" s="192" customFormat="1">
      <c r="B1740" s="193"/>
      <c r="C1740" s="193"/>
      <c r="D1740" s="194"/>
      <c r="E1740" s="194"/>
      <c r="H1740" s="194"/>
      <c r="I1740" s="194"/>
      <c r="J1740" s="194"/>
      <c r="K1740" s="194"/>
      <c r="L1740" s="194"/>
      <c r="M1740" s="194"/>
      <c r="N1740" s="194"/>
      <c r="O1740" s="194"/>
      <c r="P1740" s="194"/>
      <c r="Q1740" s="194"/>
      <c r="R1740" s="194"/>
      <c r="S1740" s="194"/>
      <c r="T1740" s="194"/>
      <c r="U1740" s="194"/>
      <c r="V1740" s="194"/>
      <c r="W1740" s="194"/>
      <c r="X1740" s="194"/>
      <c r="Y1740" s="194"/>
      <c r="Z1740" s="194"/>
      <c r="AA1740" s="194"/>
      <c r="AB1740" s="194"/>
      <c r="AC1740" s="194"/>
      <c r="AD1740" s="194"/>
      <c r="AE1740" s="194"/>
      <c r="AF1740" s="194"/>
      <c r="AG1740" s="194"/>
      <c r="AH1740" s="194"/>
      <c r="AI1740" s="194"/>
      <c r="AJ1740" s="194"/>
      <c r="AK1740" s="194"/>
      <c r="AL1740" s="194"/>
      <c r="AM1740" s="194"/>
      <c r="AN1740" s="194"/>
      <c r="AO1740" s="194"/>
      <c r="AP1740" s="194"/>
      <c r="AQ1740" s="194"/>
      <c r="AR1740" s="194"/>
      <c r="AS1740" s="46"/>
    </row>
    <row r="1741" spans="2:45" s="192" customFormat="1">
      <c r="B1741" s="193"/>
      <c r="C1741" s="193"/>
      <c r="D1741" s="194"/>
      <c r="E1741" s="194"/>
      <c r="H1741" s="194"/>
      <c r="I1741" s="194"/>
      <c r="J1741" s="194"/>
      <c r="K1741" s="194"/>
      <c r="L1741" s="194"/>
      <c r="M1741" s="194"/>
      <c r="N1741" s="194"/>
      <c r="O1741" s="194"/>
      <c r="P1741" s="194"/>
      <c r="Q1741" s="194"/>
      <c r="R1741" s="194"/>
      <c r="S1741" s="194"/>
      <c r="T1741" s="194"/>
      <c r="U1741" s="194"/>
      <c r="V1741" s="194"/>
      <c r="W1741" s="194"/>
      <c r="X1741" s="194"/>
      <c r="Y1741" s="194"/>
      <c r="Z1741" s="194"/>
      <c r="AA1741" s="194"/>
      <c r="AB1741" s="194"/>
      <c r="AC1741" s="194"/>
      <c r="AD1741" s="194"/>
      <c r="AE1741" s="194"/>
      <c r="AF1741" s="194"/>
      <c r="AG1741" s="194"/>
      <c r="AH1741" s="194"/>
      <c r="AI1741" s="194"/>
      <c r="AJ1741" s="194"/>
      <c r="AK1741" s="194"/>
      <c r="AL1741" s="194"/>
      <c r="AM1741" s="194"/>
      <c r="AN1741" s="194"/>
      <c r="AO1741" s="194"/>
      <c r="AP1741" s="194"/>
      <c r="AQ1741" s="194"/>
      <c r="AR1741" s="194"/>
      <c r="AS1741" s="46"/>
    </row>
    <row r="1742" spans="2:45" s="192" customFormat="1">
      <c r="B1742" s="193"/>
      <c r="C1742" s="193"/>
      <c r="D1742" s="194"/>
      <c r="E1742" s="194"/>
      <c r="H1742" s="194"/>
      <c r="I1742" s="194"/>
      <c r="J1742" s="194"/>
      <c r="K1742" s="194"/>
      <c r="L1742" s="194"/>
      <c r="M1742" s="194"/>
      <c r="N1742" s="194"/>
      <c r="O1742" s="194"/>
      <c r="P1742" s="194"/>
      <c r="Q1742" s="194"/>
      <c r="R1742" s="194"/>
      <c r="S1742" s="194"/>
      <c r="T1742" s="194"/>
      <c r="U1742" s="194"/>
      <c r="V1742" s="194"/>
      <c r="W1742" s="194"/>
      <c r="X1742" s="194"/>
      <c r="Y1742" s="194"/>
      <c r="Z1742" s="194"/>
      <c r="AA1742" s="194"/>
      <c r="AB1742" s="194"/>
      <c r="AC1742" s="194"/>
      <c r="AD1742" s="194"/>
      <c r="AE1742" s="194"/>
      <c r="AF1742" s="194"/>
      <c r="AG1742" s="194"/>
      <c r="AH1742" s="194"/>
      <c r="AI1742" s="194"/>
      <c r="AJ1742" s="194"/>
      <c r="AK1742" s="194"/>
      <c r="AL1742" s="194"/>
      <c r="AM1742" s="194"/>
      <c r="AN1742" s="194"/>
      <c r="AO1742" s="194"/>
      <c r="AP1742" s="194"/>
      <c r="AQ1742" s="194"/>
      <c r="AR1742" s="194"/>
      <c r="AS1742" s="46"/>
    </row>
    <row r="1743" spans="2:45" s="192" customFormat="1">
      <c r="B1743" s="193"/>
      <c r="C1743" s="193"/>
      <c r="D1743" s="194"/>
      <c r="E1743" s="194"/>
      <c r="H1743" s="194"/>
      <c r="I1743" s="194"/>
      <c r="J1743" s="194"/>
      <c r="K1743" s="194"/>
      <c r="L1743" s="194"/>
      <c r="M1743" s="194"/>
      <c r="N1743" s="194"/>
      <c r="O1743" s="194"/>
      <c r="P1743" s="194"/>
      <c r="Q1743" s="194"/>
      <c r="R1743" s="194"/>
      <c r="S1743" s="194"/>
      <c r="T1743" s="194"/>
      <c r="U1743" s="194"/>
      <c r="V1743" s="194"/>
      <c r="W1743" s="194"/>
      <c r="X1743" s="194"/>
      <c r="Y1743" s="194"/>
      <c r="Z1743" s="194"/>
      <c r="AA1743" s="194"/>
      <c r="AB1743" s="194"/>
      <c r="AC1743" s="194"/>
      <c r="AD1743" s="194"/>
      <c r="AE1743" s="194"/>
      <c r="AF1743" s="194"/>
      <c r="AG1743" s="194"/>
      <c r="AH1743" s="194"/>
      <c r="AI1743" s="194"/>
      <c r="AJ1743" s="194"/>
      <c r="AK1743" s="194"/>
      <c r="AL1743" s="194"/>
      <c r="AM1743" s="194"/>
      <c r="AN1743" s="194"/>
      <c r="AO1743" s="194"/>
      <c r="AP1743" s="194"/>
      <c r="AQ1743" s="194"/>
      <c r="AR1743" s="194"/>
      <c r="AS1743" s="46"/>
    </row>
    <row r="1744" spans="2:45" s="192" customFormat="1">
      <c r="B1744" s="193"/>
      <c r="C1744" s="193"/>
      <c r="D1744" s="194"/>
      <c r="E1744" s="194"/>
      <c r="H1744" s="194"/>
      <c r="I1744" s="194"/>
      <c r="J1744" s="194"/>
      <c r="K1744" s="194"/>
      <c r="L1744" s="194"/>
      <c r="M1744" s="194"/>
      <c r="N1744" s="194"/>
      <c r="O1744" s="194"/>
      <c r="P1744" s="194"/>
      <c r="Q1744" s="194"/>
      <c r="R1744" s="194"/>
      <c r="S1744" s="194"/>
      <c r="T1744" s="194"/>
      <c r="U1744" s="194"/>
      <c r="V1744" s="194"/>
      <c r="W1744" s="194"/>
      <c r="X1744" s="194"/>
      <c r="Y1744" s="194"/>
      <c r="Z1744" s="194"/>
      <c r="AA1744" s="194"/>
      <c r="AB1744" s="194"/>
      <c r="AC1744" s="194"/>
      <c r="AD1744" s="194"/>
      <c r="AE1744" s="194"/>
      <c r="AF1744" s="194"/>
      <c r="AG1744" s="194"/>
      <c r="AH1744" s="194"/>
      <c r="AI1744" s="194"/>
      <c r="AJ1744" s="194"/>
      <c r="AK1744" s="194"/>
      <c r="AL1744" s="194"/>
      <c r="AM1744" s="194"/>
      <c r="AN1744" s="194"/>
      <c r="AO1744" s="194"/>
      <c r="AP1744" s="194"/>
      <c r="AQ1744" s="194"/>
      <c r="AR1744" s="194"/>
      <c r="AS1744" s="46"/>
    </row>
    <row r="1745" spans="2:45" s="192" customFormat="1">
      <c r="B1745" s="193"/>
      <c r="C1745" s="193"/>
      <c r="D1745" s="194"/>
      <c r="E1745" s="194"/>
      <c r="H1745" s="194"/>
      <c r="I1745" s="194"/>
      <c r="J1745" s="194"/>
      <c r="K1745" s="194"/>
      <c r="L1745" s="194"/>
      <c r="M1745" s="194"/>
      <c r="N1745" s="194"/>
      <c r="O1745" s="194"/>
      <c r="P1745" s="194"/>
      <c r="Q1745" s="194"/>
      <c r="R1745" s="194"/>
      <c r="S1745" s="194"/>
      <c r="T1745" s="194"/>
      <c r="U1745" s="194"/>
      <c r="V1745" s="194"/>
      <c r="W1745" s="194"/>
      <c r="X1745" s="194"/>
      <c r="Y1745" s="194"/>
      <c r="Z1745" s="194"/>
      <c r="AA1745" s="194"/>
      <c r="AB1745" s="194"/>
      <c r="AC1745" s="194"/>
      <c r="AD1745" s="194"/>
      <c r="AE1745" s="194"/>
      <c r="AF1745" s="194"/>
      <c r="AG1745" s="194"/>
      <c r="AH1745" s="194"/>
      <c r="AI1745" s="194"/>
      <c r="AJ1745" s="194"/>
      <c r="AK1745" s="194"/>
      <c r="AL1745" s="194"/>
      <c r="AM1745" s="194"/>
      <c r="AN1745" s="194"/>
      <c r="AO1745" s="194"/>
      <c r="AP1745" s="194"/>
      <c r="AQ1745" s="194"/>
      <c r="AR1745" s="194"/>
      <c r="AS1745" s="46"/>
    </row>
    <row r="1746" spans="2:45" s="192" customFormat="1">
      <c r="B1746" s="193"/>
      <c r="C1746" s="193"/>
      <c r="D1746" s="194"/>
      <c r="E1746" s="194"/>
      <c r="H1746" s="194"/>
      <c r="I1746" s="194"/>
      <c r="J1746" s="194"/>
      <c r="K1746" s="194"/>
      <c r="L1746" s="194"/>
      <c r="M1746" s="194"/>
      <c r="N1746" s="194"/>
      <c r="O1746" s="194"/>
      <c r="P1746" s="194"/>
      <c r="Q1746" s="194"/>
      <c r="R1746" s="194"/>
      <c r="S1746" s="194"/>
      <c r="T1746" s="194"/>
      <c r="U1746" s="194"/>
      <c r="V1746" s="194"/>
      <c r="W1746" s="194"/>
      <c r="X1746" s="194"/>
      <c r="Y1746" s="194"/>
      <c r="Z1746" s="194"/>
      <c r="AA1746" s="194"/>
      <c r="AB1746" s="194"/>
      <c r="AC1746" s="194"/>
      <c r="AD1746" s="194"/>
      <c r="AE1746" s="194"/>
      <c r="AF1746" s="194"/>
      <c r="AG1746" s="194"/>
      <c r="AH1746" s="194"/>
      <c r="AI1746" s="194"/>
      <c r="AJ1746" s="194"/>
      <c r="AK1746" s="194"/>
      <c r="AL1746" s="194"/>
      <c r="AM1746" s="194"/>
      <c r="AN1746" s="194"/>
      <c r="AO1746" s="194"/>
      <c r="AP1746" s="194"/>
      <c r="AQ1746" s="194"/>
      <c r="AR1746" s="194"/>
      <c r="AS1746" s="46"/>
    </row>
    <row r="1747" spans="2:45" s="192" customFormat="1">
      <c r="B1747" s="193"/>
      <c r="C1747" s="193"/>
      <c r="D1747" s="194"/>
      <c r="E1747" s="194"/>
      <c r="H1747" s="194"/>
      <c r="I1747" s="194"/>
      <c r="J1747" s="194"/>
      <c r="K1747" s="194"/>
      <c r="L1747" s="194"/>
      <c r="M1747" s="194"/>
      <c r="N1747" s="194"/>
      <c r="O1747" s="194"/>
      <c r="P1747" s="194"/>
      <c r="Q1747" s="194"/>
      <c r="R1747" s="194"/>
      <c r="S1747" s="194"/>
      <c r="T1747" s="194"/>
      <c r="U1747" s="194"/>
      <c r="V1747" s="194"/>
      <c r="W1747" s="194"/>
      <c r="X1747" s="194"/>
      <c r="Y1747" s="194"/>
      <c r="Z1747" s="194"/>
      <c r="AA1747" s="194"/>
      <c r="AB1747" s="194"/>
      <c r="AC1747" s="194"/>
      <c r="AD1747" s="194"/>
      <c r="AE1747" s="194"/>
      <c r="AF1747" s="194"/>
      <c r="AG1747" s="194"/>
      <c r="AH1747" s="194"/>
      <c r="AI1747" s="194"/>
      <c r="AJ1747" s="194"/>
      <c r="AK1747" s="194"/>
      <c r="AL1747" s="194"/>
      <c r="AM1747" s="194"/>
      <c r="AN1747" s="194"/>
      <c r="AO1747" s="194"/>
      <c r="AP1747" s="194"/>
      <c r="AQ1747" s="194"/>
      <c r="AR1747" s="194"/>
      <c r="AS1747" s="46"/>
    </row>
    <row r="1748" spans="2:45" s="192" customFormat="1">
      <c r="B1748" s="193"/>
      <c r="C1748" s="193"/>
      <c r="D1748" s="194"/>
      <c r="E1748" s="194"/>
      <c r="H1748" s="194"/>
      <c r="I1748" s="194"/>
      <c r="J1748" s="194"/>
      <c r="K1748" s="194"/>
      <c r="L1748" s="194"/>
      <c r="M1748" s="194"/>
      <c r="N1748" s="194"/>
      <c r="O1748" s="194"/>
      <c r="P1748" s="194"/>
      <c r="Q1748" s="194"/>
      <c r="R1748" s="194"/>
      <c r="S1748" s="194"/>
      <c r="T1748" s="194"/>
      <c r="U1748" s="194"/>
      <c r="V1748" s="194"/>
      <c r="W1748" s="194"/>
      <c r="X1748" s="194"/>
      <c r="Y1748" s="194"/>
      <c r="Z1748" s="194"/>
      <c r="AA1748" s="194"/>
      <c r="AB1748" s="194"/>
      <c r="AC1748" s="194"/>
      <c r="AD1748" s="194"/>
      <c r="AE1748" s="194"/>
      <c r="AF1748" s="194"/>
      <c r="AG1748" s="194"/>
      <c r="AH1748" s="194"/>
      <c r="AI1748" s="194"/>
      <c r="AJ1748" s="194"/>
      <c r="AK1748" s="194"/>
      <c r="AL1748" s="194"/>
      <c r="AM1748" s="194"/>
      <c r="AN1748" s="194"/>
      <c r="AO1748" s="194"/>
      <c r="AP1748" s="194"/>
      <c r="AQ1748" s="194"/>
      <c r="AR1748" s="194"/>
      <c r="AS1748" s="46"/>
    </row>
    <row r="1749" spans="2:45" s="192" customFormat="1">
      <c r="B1749" s="193"/>
      <c r="C1749" s="193"/>
      <c r="D1749" s="194"/>
      <c r="E1749" s="194"/>
      <c r="H1749" s="194"/>
      <c r="I1749" s="194"/>
      <c r="J1749" s="194"/>
      <c r="K1749" s="194"/>
      <c r="L1749" s="194"/>
      <c r="M1749" s="194"/>
      <c r="N1749" s="194"/>
      <c r="O1749" s="194"/>
      <c r="P1749" s="194"/>
      <c r="Q1749" s="194"/>
      <c r="R1749" s="194"/>
      <c r="S1749" s="194"/>
      <c r="T1749" s="194"/>
      <c r="U1749" s="194"/>
      <c r="V1749" s="194"/>
      <c r="W1749" s="194"/>
      <c r="X1749" s="194"/>
      <c r="Y1749" s="194"/>
      <c r="Z1749" s="194"/>
      <c r="AA1749" s="194"/>
      <c r="AB1749" s="194"/>
      <c r="AC1749" s="194"/>
      <c r="AD1749" s="194"/>
      <c r="AE1749" s="194"/>
      <c r="AF1749" s="194"/>
      <c r="AG1749" s="194"/>
      <c r="AH1749" s="194"/>
      <c r="AI1749" s="194"/>
      <c r="AJ1749" s="194"/>
      <c r="AK1749" s="194"/>
      <c r="AL1749" s="194"/>
      <c r="AM1749" s="194"/>
      <c r="AN1749" s="194"/>
      <c r="AO1749" s="194"/>
      <c r="AP1749" s="194"/>
      <c r="AQ1749" s="194"/>
      <c r="AR1749" s="194"/>
      <c r="AS1749" s="46"/>
    </row>
    <row r="1750" spans="2:45" s="192" customFormat="1">
      <c r="B1750" s="193"/>
      <c r="C1750" s="193"/>
      <c r="D1750" s="194"/>
      <c r="E1750" s="194"/>
      <c r="H1750" s="194"/>
      <c r="I1750" s="194"/>
      <c r="J1750" s="194"/>
      <c r="K1750" s="194"/>
      <c r="L1750" s="194"/>
      <c r="M1750" s="194"/>
      <c r="N1750" s="194"/>
      <c r="O1750" s="194"/>
      <c r="P1750" s="194"/>
      <c r="Q1750" s="194"/>
      <c r="R1750" s="194"/>
      <c r="S1750" s="194"/>
      <c r="T1750" s="194"/>
      <c r="U1750" s="194"/>
      <c r="V1750" s="194"/>
      <c r="W1750" s="194"/>
      <c r="X1750" s="194"/>
      <c r="Y1750" s="194"/>
      <c r="Z1750" s="194"/>
      <c r="AA1750" s="194"/>
      <c r="AB1750" s="194"/>
      <c r="AC1750" s="194"/>
      <c r="AD1750" s="194"/>
      <c r="AE1750" s="194"/>
      <c r="AF1750" s="194"/>
      <c r="AG1750" s="194"/>
      <c r="AH1750" s="194"/>
      <c r="AI1750" s="194"/>
      <c r="AJ1750" s="194"/>
      <c r="AK1750" s="194"/>
      <c r="AL1750" s="194"/>
      <c r="AM1750" s="194"/>
      <c r="AN1750" s="194"/>
      <c r="AO1750" s="194"/>
      <c r="AP1750" s="194"/>
      <c r="AQ1750" s="194"/>
      <c r="AR1750" s="194"/>
      <c r="AS1750" s="46"/>
    </row>
    <row r="1751" spans="2:45" s="192" customFormat="1">
      <c r="B1751" s="193"/>
      <c r="C1751" s="193"/>
      <c r="D1751" s="194"/>
      <c r="E1751" s="194"/>
      <c r="H1751" s="194"/>
      <c r="I1751" s="194"/>
      <c r="J1751" s="194"/>
      <c r="K1751" s="194"/>
      <c r="L1751" s="194"/>
      <c r="M1751" s="194"/>
      <c r="N1751" s="194"/>
      <c r="O1751" s="194"/>
      <c r="P1751" s="194"/>
      <c r="Q1751" s="194"/>
      <c r="R1751" s="194"/>
      <c r="S1751" s="194"/>
      <c r="T1751" s="194"/>
      <c r="U1751" s="194"/>
      <c r="V1751" s="194"/>
      <c r="W1751" s="194"/>
      <c r="X1751" s="194"/>
      <c r="Y1751" s="194"/>
      <c r="Z1751" s="194"/>
      <c r="AA1751" s="194"/>
      <c r="AB1751" s="194"/>
      <c r="AC1751" s="194"/>
      <c r="AD1751" s="194"/>
      <c r="AE1751" s="194"/>
      <c r="AF1751" s="194"/>
      <c r="AG1751" s="194"/>
      <c r="AH1751" s="194"/>
      <c r="AI1751" s="194"/>
      <c r="AJ1751" s="194"/>
      <c r="AK1751" s="194"/>
      <c r="AL1751" s="194"/>
      <c r="AM1751" s="194"/>
      <c r="AN1751" s="194"/>
      <c r="AO1751" s="194"/>
      <c r="AP1751" s="194"/>
      <c r="AQ1751" s="194"/>
      <c r="AR1751" s="194"/>
      <c r="AS1751" s="46"/>
    </row>
    <row r="1752" spans="2:45" s="192" customFormat="1">
      <c r="B1752" s="193"/>
      <c r="C1752" s="193"/>
      <c r="D1752" s="194"/>
      <c r="E1752" s="194"/>
      <c r="H1752" s="194"/>
      <c r="I1752" s="194"/>
      <c r="J1752" s="194"/>
      <c r="K1752" s="194"/>
      <c r="L1752" s="194"/>
      <c r="M1752" s="194"/>
      <c r="N1752" s="194"/>
      <c r="O1752" s="194"/>
      <c r="P1752" s="194"/>
      <c r="Q1752" s="194"/>
      <c r="R1752" s="194"/>
      <c r="S1752" s="194"/>
      <c r="T1752" s="194"/>
      <c r="U1752" s="194"/>
      <c r="V1752" s="194"/>
      <c r="W1752" s="194"/>
      <c r="X1752" s="194"/>
      <c r="Y1752" s="194"/>
      <c r="Z1752" s="194"/>
      <c r="AA1752" s="194"/>
      <c r="AB1752" s="194"/>
      <c r="AC1752" s="194"/>
      <c r="AD1752" s="194"/>
      <c r="AE1752" s="194"/>
      <c r="AF1752" s="194"/>
      <c r="AG1752" s="194"/>
      <c r="AH1752" s="194"/>
      <c r="AI1752" s="194"/>
      <c r="AJ1752" s="194"/>
      <c r="AK1752" s="194"/>
      <c r="AL1752" s="194"/>
      <c r="AM1752" s="194"/>
      <c r="AN1752" s="194"/>
      <c r="AO1752" s="194"/>
      <c r="AP1752" s="194"/>
      <c r="AQ1752" s="194"/>
      <c r="AR1752" s="194"/>
      <c r="AS1752" s="46"/>
    </row>
    <row r="1753" spans="2:45" s="192" customFormat="1">
      <c r="B1753" s="193"/>
      <c r="C1753" s="193"/>
      <c r="D1753" s="194"/>
      <c r="E1753" s="194"/>
      <c r="H1753" s="194"/>
      <c r="I1753" s="194"/>
      <c r="J1753" s="194"/>
      <c r="K1753" s="194"/>
      <c r="L1753" s="194"/>
      <c r="M1753" s="194"/>
      <c r="N1753" s="194"/>
      <c r="O1753" s="194"/>
      <c r="P1753" s="194"/>
      <c r="Q1753" s="194"/>
      <c r="R1753" s="194"/>
      <c r="S1753" s="194"/>
      <c r="T1753" s="194"/>
      <c r="U1753" s="194"/>
      <c r="V1753" s="194"/>
      <c r="W1753" s="194"/>
      <c r="X1753" s="194"/>
      <c r="Y1753" s="194"/>
      <c r="Z1753" s="194"/>
      <c r="AA1753" s="194"/>
      <c r="AB1753" s="194"/>
      <c r="AC1753" s="194"/>
      <c r="AD1753" s="194"/>
      <c r="AE1753" s="194"/>
      <c r="AF1753" s="194"/>
      <c r="AG1753" s="194"/>
      <c r="AH1753" s="194"/>
      <c r="AI1753" s="194"/>
      <c r="AJ1753" s="194"/>
      <c r="AK1753" s="194"/>
      <c r="AL1753" s="194"/>
      <c r="AM1753" s="194"/>
      <c r="AN1753" s="194"/>
      <c r="AO1753" s="194"/>
      <c r="AP1753" s="194"/>
      <c r="AQ1753" s="194"/>
      <c r="AR1753" s="194"/>
      <c r="AS1753" s="46"/>
    </row>
    <row r="1754" spans="2:45" s="192" customFormat="1">
      <c r="B1754" s="193"/>
      <c r="C1754" s="193"/>
      <c r="D1754" s="194"/>
      <c r="E1754" s="194"/>
      <c r="H1754" s="194"/>
      <c r="I1754" s="194"/>
      <c r="J1754" s="194"/>
      <c r="K1754" s="194"/>
      <c r="L1754" s="194"/>
      <c r="M1754" s="194"/>
      <c r="N1754" s="194"/>
      <c r="O1754" s="194"/>
      <c r="P1754" s="194"/>
      <c r="Q1754" s="194"/>
      <c r="R1754" s="194"/>
      <c r="S1754" s="194"/>
      <c r="T1754" s="194"/>
      <c r="U1754" s="194"/>
      <c r="V1754" s="194"/>
      <c r="W1754" s="194"/>
      <c r="X1754" s="194"/>
      <c r="Y1754" s="194"/>
      <c r="Z1754" s="194"/>
      <c r="AA1754" s="194"/>
      <c r="AB1754" s="194"/>
      <c r="AC1754" s="194"/>
      <c r="AD1754" s="194"/>
      <c r="AE1754" s="194"/>
      <c r="AF1754" s="194"/>
      <c r="AG1754" s="194"/>
      <c r="AH1754" s="194"/>
      <c r="AI1754" s="194"/>
      <c r="AJ1754" s="194"/>
      <c r="AK1754" s="194"/>
      <c r="AL1754" s="194"/>
      <c r="AM1754" s="194"/>
      <c r="AN1754" s="194"/>
      <c r="AO1754" s="194"/>
      <c r="AP1754" s="194"/>
      <c r="AQ1754" s="194"/>
      <c r="AR1754" s="194"/>
      <c r="AS1754" s="46"/>
    </row>
    <row r="1755" spans="2:45" s="192" customFormat="1">
      <c r="B1755" s="193"/>
      <c r="C1755" s="193"/>
      <c r="D1755" s="194"/>
      <c r="E1755" s="194"/>
      <c r="H1755" s="194"/>
      <c r="I1755" s="194"/>
      <c r="J1755" s="194"/>
      <c r="K1755" s="194"/>
      <c r="L1755" s="194"/>
      <c r="M1755" s="194"/>
      <c r="N1755" s="194"/>
      <c r="O1755" s="194"/>
      <c r="P1755" s="194"/>
      <c r="Q1755" s="194"/>
      <c r="R1755" s="194"/>
      <c r="S1755" s="194"/>
      <c r="T1755" s="194"/>
      <c r="U1755" s="194"/>
      <c r="V1755" s="194"/>
      <c r="W1755" s="194"/>
      <c r="X1755" s="194"/>
      <c r="Y1755" s="194"/>
      <c r="Z1755" s="194"/>
      <c r="AA1755" s="194"/>
      <c r="AB1755" s="194"/>
      <c r="AC1755" s="194"/>
      <c r="AD1755" s="194"/>
      <c r="AE1755" s="194"/>
      <c r="AF1755" s="194"/>
      <c r="AG1755" s="194"/>
      <c r="AH1755" s="194"/>
      <c r="AI1755" s="194"/>
      <c r="AJ1755" s="194"/>
      <c r="AK1755" s="194"/>
      <c r="AL1755" s="194"/>
      <c r="AM1755" s="194"/>
      <c r="AN1755" s="194"/>
      <c r="AO1755" s="194"/>
      <c r="AP1755" s="194"/>
      <c r="AQ1755" s="194"/>
      <c r="AR1755" s="194"/>
      <c r="AS1755" s="46"/>
    </row>
    <row r="1756" spans="2:45" s="192" customFormat="1">
      <c r="B1756" s="193"/>
      <c r="C1756" s="193"/>
      <c r="D1756" s="194"/>
      <c r="E1756" s="194"/>
      <c r="H1756" s="194"/>
      <c r="I1756" s="194"/>
      <c r="J1756" s="194"/>
      <c r="K1756" s="194"/>
      <c r="L1756" s="194"/>
      <c r="M1756" s="194"/>
      <c r="N1756" s="194"/>
      <c r="O1756" s="194"/>
      <c r="P1756" s="194"/>
      <c r="Q1756" s="194"/>
      <c r="R1756" s="194"/>
      <c r="S1756" s="194"/>
      <c r="T1756" s="194"/>
      <c r="U1756" s="194"/>
      <c r="V1756" s="194"/>
      <c r="W1756" s="194"/>
      <c r="X1756" s="194"/>
      <c r="Y1756" s="194"/>
      <c r="Z1756" s="194"/>
      <c r="AA1756" s="194"/>
      <c r="AB1756" s="194"/>
      <c r="AC1756" s="194"/>
      <c r="AD1756" s="194"/>
      <c r="AE1756" s="194"/>
      <c r="AF1756" s="194"/>
      <c r="AG1756" s="194"/>
      <c r="AH1756" s="194"/>
      <c r="AI1756" s="194"/>
      <c r="AJ1756" s="194"/>
      <c r="AK1756" s="194"/>
      <c r="AL1756" s="194"/>
      <c r="AM1756" s="194"/>
      <c r="AN1756" s="194"/>
      <c r="AO1756" s="194"/>
      <c r="AP1756" s="194"/>
      <c r="AQ1756" s="194"/>
      <c r="AR1756" s="194"/>
      <c r="AS1756" s="46"/>
    </row>
    <row r="1757" spans="2:45" s="192" customFormat="1">
      <c r="B1757" s="193"/>
      <c r="C1757" s="193"/>
      <c r="D1757" s="194"/>
      <c r="E1757" s="194"/>
      <c r="H1757" s="194"/>
      <c r="I1757" s="194"/>
      <c r="J1757" s="194"/>
      <c r="K1757" s="194"/>
      <c r="L1757" s="194"/>
      <c r="M1757" s="194"/>
      <c r="N1757" s="194"/>
      <c r="O1757" s="194"/>
      <c r="P1757" s="194"/>
      <c r="Q1757" s="194"/>
      <c r="R1757" s="194"/>
      <c r="S1757" s="194"/>
      <c r="T1757" s="194"/>
      <c r="U1757" s="194"/>
      <c r="V1757" s="194"/>
      <c r="W1757" s="194"/>
      <c r="X1757" s="194"/>
      <c r="Y1757" s="194"/>
      <c r="Z1757" s="194"/>
      <c r="AA1757" s="194"/>
      <c r="AB1757" s="194"/>
      <c r="AC1757" s="194"/>
      <c r="AD1757" s="194"/>
      <c r="AE1757" s="194"/>
      <c r="AF1757" s="194"/>
      <c r="AG1757" s="194"/>
      <c r="AH1757" s="194"/>
      <c r="AI1757" s="194"/>
      <c r="AJ1757" s="194"/>
      <c r="AK1757" s="194"/>
      <c r="AL1757" s="194"/>
      <c r="AM1757" s="194"/>
      <c r="AN1757" s="194"/>
      <c r="AO1757" s="194"/>
      <c r="AP1757" s="194"/>
      <c r="AQ1757" s="194"/>
      <c r="AR1757" s="194"/>
      <c r="AS1757" s="46"/>
    </row>
    <row r="1758" spans="2:45" s="192" customFormat="1">
      <c r="B1758" s="193"/>
      <c r="C1758" s="193"/>
      <c r="D1758" s="194"/>
      <c r="E1758" s="194"/>
      <c r="H1758" s="194"/>
      <c r="I1758" s="194"/>
      <c r="J1758" s="194"/>
      <c r="K1758" s="194"/>
      <c r="L1758" s="194"/>
      <c r="M1758" s="194"/>
      <c r="N1758" s="194"/>
      <c r="O1758" s="194"/>
      <c r="P1758" s="194"/>
      <c r="Q1758" s="194"/>
      <c r="R1758" s="194"/>
      <c r="S1758" s="194"/>
      <c r="T1758" s="194"/>
      <c r="U1758" s="194"/>
      <c r="V1758" s="194"/>
      <c r="W1758" s="194"/>
      <c r="X1758" s="194"/>
      <c r="Y1758" s="194"/>
      <c r="Z1758" s="194"/>
      <c r="AA1758" s="194"/>
      <c r="AB1758" s="194"/>
      <c r="AC1758" s="194"/>
      <c r="AD1758" s="194"/>
      <c r="AE1758" s="194"/>
      <c r="AF1758" s="194"/>
      <c r="AG1758" s="194"/>
      <c r="AH1758" s="194"/>
      <c r="AI1758" s="194"/>
      <c r="AJ1758" s="194"/>
      <c r="AK1758" s="194"/>
      <c r="AL1758" s="194"/>
      <c r="AM1758" s="194"/>
      <c r="AN1758" s="194"/>
      <c r="AO1758" s="194"/>
      <c r="AP1758" s="194"/>
      <c r="AQ1758" s="194"/>
      <c r="AR1758" s="194"/>
      <c r="AS1758" s="46"/>
    </row>
    <row r="1759" spans="2:45" s="192" customFormat="1">
      <c r="B1759" s="193"/>
      <c r="C1759" s="193"/>
      <c r="D1759" s="194"/>
      <c r="E1759" s="194"/>
      <c r="H1759" s="194"/>
      <c r="I1759" s="194"/>
      <c r="J1759" s="194"/>
      <c r="K1759" s="194"/>
      <c r="L1759" s="194"/>
      <c r="M1759" s="194"/>
      <c r="N1759" s="194"/>
      <c r="O1759" s="194"/>
      <c r="P1759" s="194"/>
      <c r="Q1759" s="194"/>
      <c r="R1759" s="194"/>
      <c r="S1759" s="194"/>
      <c r="T1759" s="194"/>
      <c r="U1759" s="194"/>
      <c r="V1759" s="194"/>
      <c r="W1759" s="194"/>
      <c r="X1759" s="194"/>
      <c r="Y1759" s="194"/>
      <c r="Z1759" s="194"/>
      <c r="AA1759" s="194"/>
      <c r="AB1759" s="194"/>
      <c r="AC1759" s="194"/>
      <c r="AD1759" s="194"/>
      <c r="AE1759" s="194"/>
      <c r="AF1759" s="194"/>
      <c r="AG1759" s="194"/>
      <c r="AH1759" s="194"/>
      <c r="AI1759" s="194"/>
      <c r="AJ1759" s="194"/>
      <c r="AK1759" s="194"/>
      <c r="AL1759" s="194"/>
      <c r="AM1759" s="194"/>
      <c r="AN1759" s="194"/>
      <c r="AO1759" s="194"/>
      <c r="AP1759" s="194"/>
      <c r="AQ1759" s="194"/>
      <c r="AR1759" s="194"/>
      <c r="AS1759" s="46"/>
    </row>
    <row r="1760" spans="2:45" s="192" customFormat="1">
      <c r="B1760" s="193"/>
      <c r="C1760" s="193"/>
      <c r="D1760" s="194"/>
      <c r="E1760" s="194"/>
      <c r="H1760" s="194"/>
      <c r="I1760" s="194"/>
      <c r="J1760" s="194"/>
      <c r="K1760" s="194"/>
      <c r="L1760" s="194"/>
      <c r="M1760" s="194"/>
      <c r="N1760" s="194"/>
      <c r="O1760" s="194"/>
      <c r="P1760" s="194"/>
      <c r="Q1760" s="194"/>
      <c r="R1760" s="194"/>
      <c r="S1760" s="194"/>
      <c r="T1760" s="194"/>
      <c r="U1760" s="194"/>
      <c r="V1760" s="194"/>
      <c r="W1760" s="194"/>
      <c r="X1760" s="194"/>
      <c r="Y1760" s="194"/>
      <c r="Z1760" s="194"/>
      <c r="AA1760" s="194"/>
      <c r="AB1760" s="194"/>
      <c r="AC1760" s="194"/>
      <c r="AD1760" s="194"/>
      <c r="AE1760" s="194"/>
      <c r="AF1760" s="194"/>
      <c r="AG1760" s="194"/>
      <c r="AH1760" s="194"/>
      <c r="AI1760" s="194"/>
      <c r="AJ1760" s="194"/>
      <c r="AK1760" s="194"/>
      <c r="AL1760" s="194"/>
      <c r="AM1760" s="194"/>
      <c r="AN1760" s="194"/>
      <c r="AO1760" s="194"/>
      <c r="AP1760" s="194"/>
      <c r="AQ1760" s="194"/>
      <c r="AR1760" s="194"/>
      <c r="AS1760" s="46"/>
    </row>
    <row r="1761" spans="2:45" s="192" customFormat="1">
      <c r="B1761" s="193"/>
      <c r="C1761" s="193"/>
      <c r="D1761" s="194"/>
      <c r="E1761" s="194"/>
      <c r="H1761" s="194"/>
      <c r="I1761" s="194"/>
      <c r="J1761" s="194"/>
      <c r="K1761" s="194"/>
      <c r="L1761" s="194"/>
      <c r="M1761" s="194"/>
      <c r="N1761" s="194"/>
      <c r="O1761" s="194"/>
      <c r="P1761" s="194"/>
      <c r="Q1761" s="194"/>
      <c r="R1761" s="194"/>
      <c r="S1761" s="194"/>
      <c r="T1761" s="194"/>
      <c r="U1761" s="194"/>
      <c r="V1761" s="194"/>
      <c r="W1761" s="194"/>
      <c r="X1761" s="194"/>
      <c r="Y1761" s="194"/>
      <c r="Z1761" s="194"/>
      <c r="AA1761" s="194"/>
      <c r="AB1761" s="194"/>
      <c r="AC1761" s="194"/>
      <c r="AD1761" s="194"/>
      <c r="AE1761" s="194"/>
      <c r="AF1761" s="194"/>
      <c r="AG1761" s="194"/>
      <c r="AH1761" s="194"/>
      <c r="AI1761" s="194"/>
      <c r="AJ1761" s="194"/>
      <c r="AK1761" s="194"/>
      <c r="AL1761" s="194"/>
      <c r="AM1761" s="194"/>
      <c r="AN1761" s="194"/>
      <c r="AO1761" s="194"/>
      <c r="AP1761" s="194"/>
      <c r="AQ1761" s="194"/>
      <c r="AR1761" s="194"/>
      <c r="AS1761" s="46"/>
    </row>
    <row r="1762" spans="2:45" s="192" customFormat="1">
      <c r="B1762" s="193"/>
      <c r="C1762" s="193"/>
      <c r="D1762" s="194"/>
      <c r="E1762" s="194"/>
      <c r="H1762" s="194"/>
      <c r="I1762" s="194"/>
      <c r="J1762" s="194"/>
      <c r="K1762" s="194"/>
      <c r="L1762" s="194"/>
      <c r="M1762" s="194"/>
      <c r="N1762" s="194"/>
      <c r="O1762" s="194"/>
      <c r="P1762" s="194"/>
      <c r="Q1762" s="194"/>
      <c r="R1762" s="194"/>
      <c r="S1762" s="194"/>
      <c r="T1762" s="194"/>
      <c r="U1762" s="194"/>
      <c r="V1762" s="194"/>
      <c r="W1762" s="194"/>
      <c r="X1762" s="194"/>
      <c r="Y1762" s="194"/>
      <c r="Z1762" s="194"/>
      <c r="AA1762" s="194"/>
      <c r="AB1762" s="194"/>
      <c r="AC1762" s="194"/>
      <c r="AD1762" s="194"/>
      <c r="AE1762" s="194"/>
      <c r="AF1762" s="194"/>
      <c r="AG1762" s="194"/>
      <c r="AH1762" s="194"/>
      <c r="AI1762" s="194"/>
      <c r="AJ1762" s="194"/>
      <c r="AK1762" s="194"/>
      <c r="AL1762" s="194"/>
      <c r="AM1762" s="194"/>
      <c r="AN1762" s="194"/>
      <c r="AO1762" s="194"/>
      <c r="AP1762" s="194"/>
      <c r="AQ1762" s="194"/>
      <c r="AR1762" s="194"/>
      <c r="AS1762" s="46"/>
    </row>
    <row r="1763" spans="2:45" s="192" customFormat="1">
      <c r="B1763" s="193"/>
      <c r="C1763" s="193"/>
      <c r="D1763" s="194"/>
      <c r="E1763" s="194"/>
      <c r="H1763" s="194"/>
      <c r="I1763" s="194"/>
      <c r="J1763" s="194"/>
      <c r="K1763" s="194"/>
      <c r="L1763" s="194"/>
      <c r="M1763" s="194"/>
      <c r="N1763" s="194"/>
      <c r="O1763" s="194"/>
      <c r="P1763" s="194"/>
      <c r="Q1763" s="194"/>
      <c r="R1763" s="194"/>
      <c r="S1763" s="194"/>
      <c r="T1763" s="194"/>
      <c r="U1763" s="194"/>
      <c r="V1763" s="194"/>
      <c r="W1763" s="194"/>
      <c r="X1763" s="194"/>
      <c r="Y1763" s="194"/>
      <c r="Z1763" s="194"/>
      <c r="AA1763" s="194"/>
      <c r="AB1763" s="194"/>
      <c r="AC1763" s="194"/>
      <c r="AD1763" s="194"/>
      <c r="AE1763" s="194"/>
      <c r="AF1763" s="194"/>
      <c r="AG1763" s="194"/>
      <c r="AH1763" s="194"/>
      <c r="AI1763" s="194"/>
      <c r="AJ1763" s="194"/>
      <c r="AK1763" s="194"/>
      <c r="AL1763" s="194"/>
      <c r="AM1763" s="194"/>
      <c r="AN1763" s="194"/>
      <c r="AO1763" s="194"/>
      <c r="AP1763" s="194"/>
      <c r="AQ1763" s="194"/>
      <c r="AR1763" s="194"/>
      <c r="AS1763" s="46"/>
    </row>
    <row r="1764" spans="2:45" s="192" customFormat="1">
      <c r="B1764" s="193"/>
      <c r="C1764" s="193"/>
      <c r="D1764" s="194"/>
      <c r="E1764" s="194"/>
      <c r="H1764" s="194"/>
      <c r="I1764" s="194"/>
      <c r="J1764" s="194"/>
      <c r="K1764" s="194"/>
      <c r="L1764" s="194"/>
      <c r="M1764" s="194"/>
      <c r="N1764" s="194"/>
      <c r="O1764" s="194"/>
      <c r="P1764" s="194"/>
      <c r="Q1764" s="194"/>
      <c r="R1764" s="194"/>
      <c r="S1764" s="194"/>
      <c r="T1764" s="194"/>
      <c r="U1764" s="194"/>
      <c r="V1764" s="194"/>
      <c r="W1764" s="194"/>
      <c r="X1764" s="194"/>
      <c r="Y1764" s="194"/>
      <c r="Z1764" s="194"/>
      <c r="AA1764" s="194"/>
      <c r="AB1764" s="194"/>
      <c r="AC1764" s="194"/>
      <c r="AD1764" s="194"/>
      <c r="AE1764" s="194"/>
      <c r="AF1764" s="194"/>
      <c r="AG1764" s="194"/>
      <c r="AH1764" s="194"/>
      <c r="AI1764" s="194"/>
      <c r="AJ1764" s="194"/>
      <c r="AK1764" s="194"/>
      <c r="AL1764" s="194"/>
      <c r="AM1764" s="194"/>
      <c r="AN1764" s="194"/>
      <c r="AO1764" s="194"/>
      <c r="AP1764" s="194"/>
      <c r="AQ1764" s="194"/>
      <c r="AR1764" s="194"/>
      <c r="AS1764" s="46"/>
    </row>
    <row r="1765" spans="2:45" s="192" customFormat="1">
      <c r="B1765" s="193"/>
      <c r="C1765" s="193"/>
      <c r="D1765" s="194"/>
      <c r="E1765" s="194"/>
      <c r="H1765" s="194"/>
      <c r="I1765" s="194"/>
      <c r="J1765" s="194"/>
      <c r="K1765" s="194"/>
      <c r="L1765" s="194"/>
      <c r="M1765" s="194"/>
      <c r="N1765" s="194"/>
      <c r="O1765" s="194"/>
      <c r="P1765" s="194"/>
      <c r="Q1765" s="194"/>
      <c r="R1765" s="194"/>
      <c r="S1765" s="194"/>
      <c r="T1765" s="194"/>
      <c r="U1765" s="194"/>
      <c r="V1765" s="194"/>
      <c r="W1765" s="194"/>
      <c r="X1765" s="194"/>
      <c r="Y1765" s="194"/>
      <c r="Z1765" s="194"/>
      <c r="AA1765" s="194"/>
      <c r="AB1765" s="194"/>
      <c r="AC1765" s="194"/>
      <c r="AD1765" s="194"/>
      <c r="AE1765" s="194"/>
      <c r="AF1765" s="194"/>
      <c r="AG1765" s="194"/>
      <c r="AH1765" s="194"/>
      <c r="AI1765" s="194"/>
      <c r="AJ1765" s="194"/>
      <c r="AK1765" s="194"/>
      <c r="AL1765" s="194"/>
      <c r="AM1765" s="194"/>
      <c r="AN1765" s="194"/>
      <c r="AO1765" s="194"/>
      <c r="AP1765" s="194"/>
      <c r="AQ1765" s="194"/>
      <c r="AR1765" s="194"/>
      <c r="AS1765" s="46"/>
    </row>
    <row r="1766" spans="2:45" s="192" customFormat="1">
      <c r="B1766" s="193"/>
      <c r="C1766" s="193"/>
      <c r="D1766" s="194"/>
      <c r="E1766" s="194"/>
      <c r="H1766" s="194"/>
      <c r="I1766" s="194"/>
      <c r="J1766" s="194"/>
      <c r="K1766" s="194"/>
      <c r="L1766" s="194"/>
      <c r="M1766" s="194"/>
      <c r="N1766" s="194"/>
      <c r="O1766" s="194"/>
      <c r="P1766" s="194"/>
      <c r="Q1766" s="194"/>
      <c r="R1766" s="194"/>
      <c r="S1766" s="194"/>
      <c r="T1766" s="194"/>
      <c r="U1766" s="194"/>
      <c r="V1766" s="194"/>
      <c r="W1766" s="194"/>
      <c r="X1766" s="194"/>
      <c r="Y1766" s="194"/>
      <c r="Z1766" s="194"/>
      <c r="AA1766" s="194"/>
      <c r="AB1766" s="194"/>
      <c r="AC1766" s="194"/>
      <c r="AD1766" s="194"/>
      <c r="AE1766" s="194"/>
      <c r="AF1766" s="194"/>
      <c r="AG1766" s="194"/>
      <c r="AH1766" s="194"/>
      <c r="AI1766" s="194"/>
      <c r="AJ1766" s="194"/>
      <c r="AK1766" s="194"/>
      <c r="AL1766" s="194"/>
      <c r="AM1766" s="194"/>
      <c r="AN1766" s="194"/>
      <c r="AO1766" s="194"/>
      <c r="AP1766" s="194"/>
      <c r="AQ1766" s="194"/>
      <c r="AR1766" s="194"/>
      <c r="AS1766" s="46"/>
    </row>
    <row r="1767" spans="2:45" s="192" customFormat="1">
      <c r="B1767" s="193"/>
      <c r="C1767" s="193"/>
      <c r="D1767" s="194"/>
      <c r="E1767" s="194"/>
      <c r="H1767" s="194"/>
      <c r="I1767" s="194"/>
      <c r="J1767" s="194"/>
      <c r="K1767" s="194"/>
      <c r="L1767" s="194"/>
      <c r="M1767" s="194"/>
      <c r="N1767" s="194"/>
      <c r="O1767" s="194"/>
      <c r="P1767" s="194"/>
      <c r="Q1767" s="194"/>
      <c r="R1767" s="194"/>
      <c r="S1767" s="194"/>
      <c r="T1767" s="194"/>
      <c r="U1767" s="194"/>
      <c r="V1767" s="194"/>
      <c r="W1767" s="194"/>
      <c r="X1767" s="194"/>
      <c r="Y1767" s="194"/>
      <c r="Z1767" s="194"/>
      <c r="AA1767" s="194"/>
      <c r="AB1767" s="194"/>
      <c r="AC1767" s="194"/>
      <c r="AD1767" s="194"/>
      <c r="AE1767" s="194"/>
      <c r="AF1767" s="194"/>
      <c r="AG1767" s="194"/>
      <c r="AH1767" s="194"/>
      <c r="AI1767" s="194"/>
      <c r="AJ1767" s="194"/>
      <c r="AK1767" s="194"/>
      <c r="AL1767" s="194"/>
      <c r="AM1767" s="194"/>
      <c r="AN1767" s="194"/>
      <c r="AO1767" s="194"/>
      <c r="AP1767" s="194"/>
      <c r="AQ1767" s="194"/>
      <c r="AR1767" s="194"/>
      <c r="AS1767" s="46"/>
    </row>
    <row r="1768" spans="2:45" s="192" customFormat="1">
      <c r="B1768" s="193"/>
      <c r="C1768" s="193"/>
      <c r="D1768" s="194"/>
      <c r="E1768" s="194"/>
      <c r="H1768" s="194"/>
      <c r="I1768" s="194"/>
      <c r="J1768" s="194"/>
      <c r="K1768" s="194"/>
      <c r="L1768" s="194"/>
      <c r="M1768" s="194"/>
      <c r="N1768" s="194"/>
      <c r="O1768" s="194"/>
      <c r="P1768" s="194"/>
      <c r="Q1768" s="194"/>
      <c r="R1768" s="194"/>
      <c r="S1768" s="194"/>
      <c r="T1768" s="194"/>
      <c r="U1768" s="194"/>
      <c r="V1768" s="194"/>
      <c r="W1768" s="194"/>
      <c r="X1768" s="194"/>
      <c r="Y1768" s="194"/>
      <c r="Z1768" s="194"/>
      <c r="AA1768" s="194"/>
      <c r="AB1768" s="194"/>
      <c r="AC1768" s="194"/>
      <c r="AD1768" s="194"/>
      <c r="AE1768" s="194"/>
      <c r="AF1768" s="194"/>
      <c r="AG1768" s="194"/>
      <c r="AH1768" s="194"/>
      <c r="AI1768" s="194"/>
      <c r="AJ1768" s="194"/>
      <c r="AK1768" s="194"/>
      <c r="AL1768" s="194"/>
      <c r="AM1768" s="194"/>
      <c r="AN1768" s="194"/>
      <c r="AO1768" s="194"/>
      <c r="AP1768" s="194"/>
      <c r="AQ1768" s="194"/>
      <c r="AR1768" s="194"/>
      <c r="AS1768" s="46"/>
    </row>
    <row r="1769" spans="2:45" s="192" customFormat="1">
      <c r="B1769" s="193"/>
      <c r="C1769" s="193"/>
      <c r="D1769" s="194"/>
      <c r="E1769" s="194"/>
      <c r="H1769" s="194"/>
      <c r="I1769" s="194"/>
      <c r="J1769" s="194"/>
      <c r="K1769" s="194"/>
      <c r="L1769" s="194"/>
      <c r="M1769" s="194"/>
      <c r="N1769" s="194"/>
      <c r="O1769" s="194"/>
      <c r="P1769" s="194"/>
      <c r="Q1769" s="194"/>
      <c r="R1769" s="194"/>
      <c r="S1769" s="194"/>
      <c r="T1769" s="194"/>
      <c r="U1769" s="194"/>
      <c r="V1769" s="194"/>
      <c r="W1769" s="194"/>
      <c r="X1769" s="194"/>
      <c r="Y1769" s="194"/>
      <c r="Z1769" s="194"/>
      <c r="AA1769" s="194"/>
      <c r="AB1769" s="194"/>
      <c r="AC1769" s="194"/>
      <c r="AD1769" s="194"/>
      <c r="AE1769" s="194"/>
      <c r="AF1769" s="194"/>
      <c r="AG1769" s="194"/>
      <c r="AH1769" s="194"/>
      <c r="AI1769" s="194"/>
      <c r="AJ1769" s="194"/>
      <c r="AK1769" s="194"/>
      <c r="AL1769" s="194"/>
      <c r="AM1769" s="194"/>
      <c r="AN1769" s="194"/>
      <c r="AO1769" s="194"/>
      <c r="AP1769" s="194"/>
      <c r="AQ1769" s="194"/>
      <c r="AR1769" s="194"/>
      <c r="AS1769" s="46"/>
    </row>
    <row r="1770" spans="2:45" s="192" customFormat="1">
      <c r="B1770" s="193"/>
      <c r="C1770" s="193"/>
      <c r="D1770" s="194"/>
      <c r="E1770" s="194"/>
      <c r="H1770" s="194"/>
      <c r="I1770" s="194"/>
      <c r="J1770" s="194"/>
      <c r="K1770" s="194"/>
      <c r="L1770" s="194"/>
      <c r="M1770" s="194"/>
      <c r="N1770" s="194"/>
      <c r="O1770" s="194"/>
      <c r="P1770" s="194"/>
      <c r="Q1770" s="194"/>
      <c r="R1770" s="194"/>
      <c r="S1770" s="194"/>
      <c r="T1770" s="194"/>
      <c r="U1770" s="194"/>
      <c r="V1770" s="194"/>
      <c r="W1770" s="194"/>
      <c r="X1770" s="194"/>
      <c r="Y1770" s="194"/>
      <c r="Z1770" s="194"/>
      <c r="AA1770" s="194"/>
      <c r="AB1770" s="194"/>
      <c r="AC1770" s="194"/>
      <c r="AD1770" s="194"/>
      <c r="AE1770" s="194"/>
      <c r="AF1770" s="194"/>
      <c r="AG1770" s="194"/>
      <c r="AH1770" s="194"/>
      <c r="AI1770" s="194"/>
      <c r="AJ1770" s="194"/>
      <c r="AK1770" s="194"/>
      <c r="AL1770" s="194"/>
      <c r="AM1770" s="194"/>
      <c r="AN1770" s="194"/>
      <c r="AO1770" s="194"/>
      <c r="AP1770" s="194"/>
      <c r="AQ1770" s="194"/>
      <c r="AR1770" s="194"/>
      <c r="AS1770" s="46"/>
    </row>
    <row r="1771" spans="2:45" s="192" customFormat="1">
      <c r="B1771" s="193"/>
      <c r="C1771" s="193"/>
      <c r="D1771" s="194"/>
      <c r="E1771" s="194"/>
      <c r="H1771" s="194"/>
      <c r="I1771" s="194"/>
      <c r="J1771" s="194"/>
      <c r="K1771" s="194"/>
      <c r="L1771" s="194"/>
      <c r="M1771" s="194"/>
      <c r="N1771" s="194"/>
      <c r="O1771" s="194"/>
      <c r="P1771" s="194"/>
      <c r="Q1771" s="194"/>
      <c r="R1771" s="194"/>
      <c r="S1771" s="194"/>
      <c r="T1771" s="194"/>
      <c r="U1771" s="194"/>
      <c r="V1771" s="194"/>
      <c r="W1771" s="194"/>
      <c r="X1771" s="194"/>
      <c r="Y1771" s="194"/>
      <c r="Z1771" s="194"/>
      <c r="AA1771" s="194"/>
      <c r="AB1771" s="194"/>
      <c r="AC1771" s="194"/>
      <c r="AD1771" s="194"/>
      <c r="AE1771" s="194"/>
      <c r="AF1771" s="194"/>
      <c r="AG1771" s="194"/>
      <c r="AH1771" s="194"/>
      <c r="AI1771" s="194"/>
      <c r="AJ1771" s="194"/>
      <c r="AK1771" s="194"/>
      <c r="AL1771" s="194"/>
      <c r="AM1771" s="194"/>
      <c r="AN1771" s="194"/>
      <c r="AO1771" s="194"/>
      <c r="AP1771" s="194"/>
      <c r="AQ1771" s="194"/>
      <c r="AR1771" s="194"/>
      <c r="AS1771" s="46"/>
    </row>
    <row r="1772" spans="2:45" s="192" customFormat="1">
      <c r="B1772" s="193"/>
      <c r="C1772" s="193"/>
      <c r="D1772" s="194"/>
      <c r="E1772" s="194"/>
      <c r="H1772" s="194"/>
      <c r="I1772" s="194"/>
      <c r="J1772" s="194"/>
      <c r="K1772" s="194"/>
      <c r="L1772" s="194"/>
      <c r="M1772" s="194"/>
      <c r="N1772" s="194"/>
      <c r="O1772" s="194"/>
      <c r="P1772" s="194"/>
      <c r="Q1772" s="194"/>
      <c r="R1772" s="194"/>
      <c r="S1772" s="194"/>
      <c r="T1772" s="194"/>
      <c r="U1772" s="194"/>
      <c r="V1772" s="194"/>
      <c r="W1772" s="194"/>
      <c r="X1772" s="194"/>
      <c r="Y1772" s="194"/>
      <c r="Z1772" s="194"/>
      <c r="AA1772" s="194"/>
      <c r="AB1772" s="194"/>
      <c r="AC1772" s="194"/>
      <c r="AD1772" s="194"/>
      <c r="AE1772" s="194"/>
      <c r="AF1772" s="194"/>
      <c r="AG1772" s="194"/>
      <c r="AH1772" s="194"/>
      <c r="AI1772" s="194"/>
      <c r="AJ1772" s="194"/>
      <c r="AK1772" s="194"/>
      <c r="AL1772" s="194"/>
      <c r="AM1772" s="194"/>
      <c r="AN1772" s="194"/>
      <c r="AO1772" s="194"/>
      <c r="AP1772" s="194"/>
      <c r="AQ1772" s="194"/>
      <c r="AR1772" s="194"/>
      <c r="AS1772" s="46"/>
    </row>
    <row r="1773" spans="2:45" s="192" customFormat="1">
      <c r="B1773" s="193"/>
      <c r="C1773" s="193"/>
      <c r="D1773" s="194"/>
      <c r="E1773" s="194"/>
      <c r="H1773" s="194"/>
      <c r="I1773" s="194"/>
      <c r="J1773" s="194"/>
      <c r="K1773" s="194"/>
      <c r="L1773" s="194"/>
      <c r="M1773" s="194"/>
      <c r="N1773" s="194"/>
      <c r="O1773" s="194"/>
      <c r="P1773" s="194"/>
      <c r="Q1773" s="194"/>
      <c r="R1773" s="194"/>
      <c r="S1773" s="194"/>
      <c r="T1773" s="194"/>
      <c r="U1773" s="194"/>
      <c r="V1773" s="194"/>
      <c r="W1773" s="194"/>
      <c r="X1773" s="194"/>
      <c r="Y1773" s="194"/>
      <c r="Z1773" s="194"/>
      <c r="AA1773" s="194"/>
      <c r="AB1773" s="194"/>
      <c r="AC1773" s="194"/>
      <c r="AD1773" s="194"/>
      <c r="AE1773" s="194"/>
      <c r="AF1773" s="194"/>
      <c r="AG1773" s="194"/>
      <c r="AH1773" s="194"/>
      <c r="AI1773" s="194"/>
      <c r="AJ1773" s="194"/>
      <c r="AK1773" s="194"/>
      <c r="AL1773" s="194"/>
      <c r="AM1773" s="194"/>
      <c r="AN1773" s="194"/>
      <c r="AO1773" s="194"/>
      <c r="AP1773" s="194"/>
      <c r="AQ1773" s="194"/>
      <c r="AR1773" s="194"/>
      <c r="AS1773" s="46"/>
    </row>
    <row r="1774" spans="2:45" s="192" customFormat="1">
      <c r="B1774" s="193"/>
      <c r="C1774" s="193"/>
      <c r="D1774" s="194"/>
      <c r="E1774" s="194"/>
      <c r="H1774" s="194"/>
      <c r="I1774" s="194"/>
      <c r="J1774" s="194"/>
      <c r="K1774" s="194"/>
      <c r="L1774" s="194"/>
      <c r="M1774" s="194"/>
      <c r="N1774" s="194"/>
      <c r="O1774" s="194"/>
      <c r="P1774" s="194"/>
      <c r="Q1774" s="194"/>
      <c r="R1774" s="194"/>
      <c r="S1774" s="194"/>
      <c r="T1774" s="194"/>
      <c r="U1774" s="194"/>
      <c r="V1774" s="194"/>
      <c r="W1774" s="194"/>
      <c r="X1774" s="194"/>
      <c r="Y1774" s="194"/>
      <c r="Z1774" s="194"/>
      <c r="AA1774" s="194"/>
      <c r="AB1774" s="194"/>
      <c r="AC1774" s="194"/>
      <c r="AD1774" s="194"/>
      <c r="AE1774" s="194"/>
      <c r="AF1774" s="194"/>
      <c r="AG1774" s="194"/>
      <c r="AH1774" s="194"/>
      <c r="AI1774" s="194"/>
      <c r="AJ1774" s="194"/>
      <c r="AK1774" s="194"/>
      <c r="AL1774" s="194"/>
      <c r="AM1774" s="194"/>
      <c r="AN1774" s="194"/>
      <c r="AO1774" s="194"/>
      <c r="AP1774" s="194"/>
      <c r="AQ1774" s="194"/>
      <c r="AR1774" s="194"/>
      <c r="AS1774" s="46"/>
    </row>
    <row r="1775" spans="2:45" s="192" customFormat="1">
      <c r="B1775" s="193"/>
      <c r="C1775" s="193"/>
      <c r="D1775" s="194"/>
      <c r="E1775" s="194"/>
      <c r="H1775" s="194"/>
      <c r="I1775" s="194"/>
      <c r="J1775" s="194"/>
      <c r="K1775" s="194"/>
      <c r="L1775" s="194"/>
      <c r="M1775" s="194"/>
      <c r="N1775" s="194"/>
      <c r="O1775" s="194"/>
      <c r="P1775" s="194"/>
      <c r="Q1775" s="194"/>
      <c r="R1775" s="194"/>
      <c r="S1775" s="194"/>
      <c r="T1775" s="194"/>
      <c r="U1775" s="194"/>
      <c r="V1775" s="194"/>
      <c r="W1775" s="194"/>
      <c r="X1775" s="194"/>
      <c r="Y1775" s="194"/>
      <c r="Z1775" s="194"/>
      <c r="AA1775" s="194"/>
      <c r="AB1775" s="194"/>
      <c r="AC1775" s="194"/>
      <c r="AD1775" s="194"/>
      <c r="AE1775" s="194"/>
      <c r="AF1775" s="194"/>
      <c r="AG1775" s="194"/>
      <c r="AH1775" s="194"/>
      <c r="AI1775" s="194"/>
      <c r="AJ1775" s="194"/>
      <c r="AK1775" s="194"/>
      <c r="AL1775" s="194"/>
      <c r="AM1775" s="194"/>
      <c r="AN1775" s="194"/>
      <c r="AO1775" s="194"/>
      <c r="AP1775" s="194"/>
      <c r="AQ1775" s="194"/>
      <c r="AR1775" s="194"/>
      <c r="AS1775" s="46"/>
    </row>
    <row r="1776" spans="2:45" s="192" customFormat="1">
      <c r="B1776" s="193"/>
      <c r="C1776" s="193"/>
      <c r="D1776" s="194"/>
      <c r="E1776" s="194"/>
      <c r="H1776" s="194"/>
      <c r="I1776" s="194"/>
      <c r="J1776" s="194"/>
      <c r="K1776" s="194"/>
      <c r="L1776" s="194"/>
      <c r="M1776" s="194"/>
      <c r="N1776" s="194"/>
      <c r="O1776" s="194"/>
      <c r="P1776" s="194"/>
      <c r="Q1776" s="194"/>
      <c r="R1776" s="194"/>
      <c r="S1776" s="194"/>
      <c r="T1776" s="194"/>
      <c r="U1776" s="194"/>
      <c r="V1776" s="194"/>
      <c r="W1776" s="194"/>
      <c r="X1776" s="194"/>
      <c r="Y1776" s="194"/>
      <c r="Z1776" s="194"/>
      <c r="AA1776" s="194"/>
      <c r="AB1776" s="194"/>
      <c r="AC1776" s="194"/>
      <c r="AD1776" s="194"/>
      <c r="AE1776" s="194"/>
      <c r="AF1776" s="194"/>
      <c r="AG1776" s="194"/>
      <c r="AH1776" s="194"/>
      <c r="AI1776" s="194"/>
      <c r="AJ1776" s="194"/>
      <c r="AK1776" s="194"/>
      <c r="AL1776" s="194"/>
      <c r="AM1776" s="194"/>
      <c r="AN1776" s="194"/>
      <c r="AO1776" s="194"/>
      <c r="AP1776" s="194"/>
      <c r="AQ1776" s="194"/>
      <c r="AR1776" s="194"/>
      <c r="AS1776" s="46"/>
    </row>
    <row r="1777" spans="2:45" s="192" customFormat="1">
      <c r="B1777" s="193"/>
      <c r="C1777" s="193"/>
      <c r="D1777" s="194"/>
      <c r="E1777" s="194"/>
      <c r="H1777" s="194"/>
      <c r="I1777" s="194"/>
      <c r="J1777" s="194"/>
      <c r="K1777" s="194"/>
      <c r="L1777" s="194"/>
      <c r="M1777" s="194"/>
      <c r="N1777" s="194"/>
      <c r="O1777" s="194"/>
      <c r="P1777" s="194"/>
      <c r="Q1777" s="194"/>
      <c r="R1777" s="194"/>
      <c r="S1777" s="194"/>
      <c r="T1777" s="194"/>
      <c r="U1777" s="194"/>
      <c r="V1777" s="194"/>
      <c r="W1777" s="194"/>
      <c r="X1777" s="194"/>
      <c r="Y1777" s="194"/>
      <c r="Z1777" s="194"/>
      <c r="AA1777" s="194"/>
      <c r="AB1777" s="194"/>
      <c r="AC1777" s="194"/>
      <c r="AD1777" s="194"/>
      <c r="AE1777" s="194"/>
      <c r="AF1777" s="194"/>
      <c r="AG1777" s="194"/>
      <c r="AH1777" s="194"/>
      <c r="AI1777" s="194"/>
      <c r="AJ1777" s="194"/>
      <c r="AK1777" s="194"/>
      <c r="AL1777" s="194"/>
      <c r="AM1777" s="194"/>
      <c r="AN1777" s="194"/>
      <c r="AO1777" s="194"/>
      <c r="AP1777" s="194"/>
      <c r="AQ1777" s="194"/>
      <c r="AR1777" s="194"/>
      <c r="AS1777" s="46"/>
    </row>
    <row r="1778" spans="2:45" s="192" customFormat="1">
      <c r="B1778" s="193"/>
      <c r="C1778" s="193"/>
      <c r="D1778" s="194"/>
      <c r="E1778" s="194"/>
      <c r="H1778" s="194"/>
      <c r="I1778" s="194"/>
      <c r="J1778" s="194"/>
      <c r="K1778" s="194"/>
      <c r="L1778" s="194"/>
      <c r="M1778" s="194"/>
      <c r="N1778" s="194"/>
      <c r="O1778" s="194"/>
      <c r="P1778" s="194"/>
      <c r="Q1778" s="194"/>
      <c r="R1778" s="194"/>
      <c r="S1778" s="194"/>
      <c r="T1778" s="194"/>
      <c r="U1778" s="194"/>
      <c r="V1778" s="194"/>
      <c r="W1778" s="194"/>
      <c r="X1778" s="194"/>
      <c r="Y1778" s="194"/>
      <c r="Z1778" s="194"/>
      <c r="AA1778" s="194"/>
      <c r="AB1778" s="194"/>
      <c r="AC1778" s="194"/>
      <c r="AD1778" s="194"/>
      <c r="AE1778" s="194"/>
      <c r="AF1778" s="194"/>
      <c r="AG1778" s="194"/>
      <c r="AH1778" s="194"/>
      <c r="AI1778" s="194"/>
      <c r="AJ1778" s="194"/>
      <c r="AK1778" s="194"/>
      <c r="AL1778" s="194"/>
      <c r="AM1778" s="194"/>
      <c r="AN1778" s="194"/>
      <c r="AO1778" s="194"/>
      <c r="AP1778" s="194"/>
      <c r="AQ1778" s="194"/>
      <c r="AR1778" s="194"/>
      <c r="AS1778" s="46"/>
    </row>
    <row r="1779" spans="2:45" s="192" customFormat="1">
      <c r="B1779" s="193"/>
      <c r="C1779" s="193"/>
      <c r="D1779" s="194"/>
      <c r="E1779" s="194"/>
      <c r="H1779" s="194"/>
      <c r="I1779" s="194"/>
      <c r="J1779" s="194"/>
      <c r="K1779" s="194"/>
      <c r="L1779" s="194"/>
      <c r="M1779" s="194"/>
      <c r="N1779" s="194"/>
      <c r="O1779" s="194"/>
      <c r="P1779" s="194"/>
      <c r="Q1779" s="194"/>
      <c r="R1779" s="194"/>
      <c r="S1779" s="194"/>
      <c r="T1779" s="194"/>
      <c r="U1779" s="194"/>
      <c r="V1779" s="194"/>
      <c r="W1779" s="194"/>
      <c r="X1779" s="194"/>
      <c r="Y1779" s="194"/>
      <c r="Z1779" s="194"/>
      <c r="AA1779" s="194"/>
      <c r="AB1779" s="194"/>
      <c r="AC1779" s="194"/>
      <c r="AD1779" s="194"/>
      <c r="AE1779" s="194"/>
      <c r="AF1779" s="194"/>
      <c r="AG1779" s="194"/>
      <c r="AH1779" s="194"/>
      <c r="AI1779" s="194"/>
      <c r="AJ1779" s="194"/>
      <c r="AK1779" s="194"/>
      <c r="AL1779" s="194"/>
      <c r="AM1779" s="194"/>
      <c r="AN1779" s="194"/>
      <c r="AO1779" s="194"/>
      <c r="AP1779" s="194"/>
      <c r="AQ1779" s="194"/>
      <c r="AR1779" s="194"/>
      <c r="AS1779" s="46"/>
    </row>
    <row r="1780" spans="2:45" s="192" customFormat="1">
      <c r="B1780" s="193"/>
      <c r="C1780" s="193"/>
      <c r="D1780" s="194"/>
      <c r="E1780" s="194"/>
      <c r="H1780" s="194"/>
      <c r="I1780" s="194"/>
      <c r="J1780" s="194"/>
      <c r="K1780" s="194"/>
      <c r="L1780" s="194"/>
      <c r="M1780" s="194"/>
      <c r="N1780" s="194"/>
      <c r="O1780" s="194"/>
      <c r="P1780" s="194"/>
      <c r="Q1780" s="194"/>
      <c r="R1780" s="194"/>
      <c r="S1780" s="194"/>
      <c r="T1780" s="194"/>
      <c r="U1780" s="194"/>
      <c r="V1780" s="194"/>
      <c r="W1780" s="194"/>
      <c r="X1780" s="194"/>
      <c r="Y1780" s="194"/>
      <c r="Z1780" s="194"/>
      <c r="AA1780" s="194"/>
      <c r="AB1780" s="194"/>
      <c r="AC1780" s="194"/>
      <c r="AD1780" s="194"/>
      <c r="AE1780" s="194"/>
      <c r="AF1780" s="194"/>
      <c r="AG1780" s="194"/>
      <c r="AH1780" s="194"/>
      <c r="AI1780" s="194"/>
      <c r="AJ1780" s="194"/>
      <c r="AK1780" s="194"/>
      <c r="AL1780" s="194"/>
      <c r="AM1780" s="194"/>
      <c r="AN1780" s="194"/>
      <c r="AO1780" s="194"/>
      <c r="AP1780" s="194"/>
      <c r="AQ1780" s="194"/>
      <c r="AR1780" s="194"/>
      <c r="AS1780" s="46"/>
    </row>
    <row r="1781" spans="2:45" s="192" customFormat="1">
      <c r="B1781" s="193"/>
      <c r="C1781" s="193"/>
      <c r="D1781" s="194"/>
      <c r="E1781" s="194"/>
      <c r="H1781" s="194"/>
      <c r="I1781" s="194"/>
      <c r="J1781" s="194"/>
      <c r="K1781" s="194"/>
      <c r="L1781" s="194"/>
      <c r="M1781" s="194"/>
      <c r="N1781" s="194"/>
      <c r="O1781" s="194"/>
      <c r="P1781" s="194"/>
      <c r="Q1781" s="194"/>
      <c r="R1781" s="194"/>
      <c r="S1781" s="194"/>
      <c r="T1781" s="194"/>
      <c r="U1781" s="194"/>
      <c r="V1781" s="194"/>
      <c r="W1781" s="194"/>
      <c r="X1781" s="194"/>
      <c r="Y1781" s="194"/>
      <c r="Z1781" s="194"/>
      <c r="AA1781" s="194"/>
      <c r="AB1781" s="194"/>
      <c r="AC1781" s="194"/>
      <c r="AD1781" s="194"/>
      <c r="AE1781" s="194"/>
      <c r="AF1781" s="194"/>
      <c r="AG1781" s="194"/>
      <c r="AH1781" s="194"/>
      <c r="AI1781" s="194"/>
      <c r="AJ1781" s="194"/>
      <c r="AK1781" s="194"/>
      <c r="AL1781" s="194"/>
      <c r="AM1781" s="194"/>
      <c r="AN1781" s="194"/>
      <c r="AO1781" s="194"/>
      <c r="AP1781" s="194"/>
      <c r="AQ1781" s="194"/>
      <c r="AR1781" s="194"/>
      <c r="AS1781" s="46"/>
    </row>
    <row r="1782" spans="2:45" s="192" customFormat="1">
      <c r="B1782" s="193"/>
      <c r="C1782" s="193"/>
      <c r="D1782" s="194"/>
      <c r="E1782" s="194"/>
      <c r="H1782" s="194"/>
      <c r="I1782" s="194"/>
      <c r="J1782" s="194"/>
      <c r="K1782" s="194"/>
      <c r="L1782" s="194"/>
      <c r="M1782" s="194"/>
      <c r="N1782" s="194"/>
      <c r="O1782" s="194"/>
      <c r="P1782" s="194"/>
      <c r="Q1782" s="194"/>
      <c r="R1782" s="194"/>
      <c r="S1782" s="194"/>
      <c r="T1782" s="194"/>
      <c r="U1782" s="194"/>
      <c r="V1782" s="194"/>
      <c r="W1782" s="194"/>
      <c r="X1782" s="194"/>
      <c r="Y1782" s="194"/>
      <c r="Z1782" s="194"/>
      <c r="AA1782" s="194"/>
      <c r="AB1782" s="194"/>
      <c r="AC1782" s="194"/>
      <c r="AD1782" s="194"/>
      <c r="AE1782" s="194"/>
      <c r="AF1782" s="194"/>
      <c r="AG1782" s="194"/>
      <c r="AH1782" s="194"/>
      <c r="AI1782" s="194"/>
      <c r="AJ1782" s="194"/>
      <c r="AK1782" s="194"/>
      <c r="AL1782" s="194"/>
      <c r="AM1782" s="194"/>
      <c r="AN1782" s="194"/>
      <c r="AO1782" s="194"/>
      <c r="AP1782" s="194"/>
      <c r="AQ1782" s="194"/>
      <c r="AR1782" s="194"/>
      <c r="AS1782" s="46"/>
    </row>
    <row r="1783" spans="2:45" s="192" customFormat="1">
      <c r="B1783" s="193"/>
      <c r="C1783" s="193"/>
      <c r="D1783" s="194"/>
      <c r="E1783" s="194"/>
      <c r="H1783" s="194"/>
      <c r="I1783" s="194"/>
      <c r="J1783" s="194"/>
      <c r="K1783" s="194"/>
      <c r="L1783" s="194"/>
      <c r="M1783" s="194"/>
      <c r="N1783" s="194"/>
      <c r="O1783" s="194"/>
      <c r="P1783" s="194"/>
      <c r="Q1783" s="194"/>
      <c r="R1783" s="194"/>
      <c r="S1783" s="194"/>
      <c r="T1783" s="194"/>
      <c r="U1783" s="194"/>
      <c r="V1783" s="194"/>
      <c r="W1783" s="194"/>
      <c r="X1783" s="194"/>
      <c r="Y1783" s="194"/>
      <c r="Z1783" s="194"/>
      <c r="AA1783" s="194"/>
      <c r="AB1783" s="194"/>
      <c r="AC1783" s="194"/>
      <c r="AD1783" s="194"/>
      <c r="AE1783" s="194"/>
      <c r="AF1783" s="194"/>
      <c r="AG1783" s="194"/>
      <c r="AH1783" s="194"/>
      <c r="AI1783" s="194"/>
      <c r="AJ1783" s="194"/>
      <c r="AK1783" s="194"/>
      <c r="AL1783" s="194"/>
      <c r="AM1783" s="194"/>
      <c r="AN1783" s="194"/>
      <c r="AO1783" s="194"/>
      <c r="AP1783" s="194"/>
      <c r="AQ1783" s="194"/>
      <c r="AR1783" s="194"/>
      <c r="AS1783" s="46"/>
    </row>
    <row r="1784" spans="2:45" s="192" customFormat="1">
      <c r="B1784" s="193"/>
      <c r="C1784" s="193"/>
      <c r="D1784" s="194"/>
      <c r="E1784" s="194"/>
      <c r="H1784" s="194"/>
      <c r="I1784" s="194"/>
      <c r="J1784" s="194"/>
      <c r="K1784" s="194"/>
      <c r="L1784" s="194"/>
      <c r="M1784" s="194"/>
      <c r="N1784" s="194"/>
      <c r="O1784" s="194"/>
      <c r="P1784" s="194"/>
      <c r="Q1784" s="194"/>
      <c r="R1784" s="194"/>
      <c r="S1784" s="194"/>
      <c r="T1784" s="194"/>
      <c r="U1784" s="194"/>
      <c r="V1784" s="194"/>
      <c r="W1784" s="194"/>
      <c r="X1784" s="194"/>
      <c r="Y1784" s="194"/>
      <c r="Z1784" s="194"/>
      <c r="AA1784" s="194"/>
      <c r="AB1784" s="194"/>
      <c r="AC1784" s="194"/>
      <c r="AD1784" s="194"/>
      <c r="AE1784" s="194"/>
      <c r="AF1784" s="194"/>
      <c r="AG1784" s="194"/>
      <c r="AH1784" s="194"/>
      <c r="AI1784" s="194"/>
      <c r="AJ1784" s="194"/>
      <c r="AK1784" s="194"/>
      <c r="AL1784" s="194"/>
      <c r="AM1784" s="194"/>
      <c r="AN1784" s="194"/>
      <c r="AO1784" s="194"/>
      <c r="AP1784" s="194"/>
      <c r="AQ1784" s="194"/>
      <c r="AR1784" s="194"/>
      <c r="AS1784" s="46"/>
    </row>
    <row r="1785" spans="2:45" s="192" customFormat="1">
      <c r="B1785" s="193"/>
      <c r="C1785" s="193"/>
      <c r="D1785" s="194"/>
      <c r="E1785" s="194"/>
      <c r="H1785" s="194"/>
      <c r="I1785" s="194"/>
      <c r="J1785" s="194"/>
      <c r="K1785" s="194"/>
      <c r="L1785" s="194"/>
      <c r="M1785" s="194"/>
      <c r="N1785" s="194"/>
      <c r="O1785" s="194"/>
      <c r="P1785" s="194"/>
      <c r="Q1785" s="194"/>
      <c r="R1785" s="194"/>
      <c r="S1785" s="194"/>
      <c r="T1785" s="194"/>
      <c r="U1785" s="194"/>
      <c r="V1785" s="194"/>
      <c r="W1785" s="194"/>
      <c r="X1785" s="194"/>
      <c r="Y1785" s="194"/>
      <c r="Z1785" s="194"/>
      <c r="AA1785" s="194"/>
      <c r="AB1785" s="194"/>
      <c r="AC1785" s="194"/>
      <c r="AD1785" s="194"/>
      <c r="AE1785" s="194"/>
      <c r="AF1785" s="194"/>
      <c r="AG1785" s="194"/>
      <c r="AH1785" s="194"/>
      <c r="AI1785" s="194"/>
      <c r="AJ1785" s="194"/>
      <c r="AK1785" s="194"/>
      <c r="AL1785" s="194"/>
      <c r="AM1785" s="194"/>
      <c r="AN1785" s="194"/>
      <c r="AO1785" s="194"/>
      <c r="AP1785" s="194"/>
      <c r="AQ1785" s="194"/>
      <c r="AR1785" s="194"/>
      <c r="AS1785" s="46"/>
    </row>
    <row r="1786" spans="2:45" s="192" customFormat="1">
      <c r="B1786" s="193"/>
      <c r="C1786" s="193"/>
      <c r="D1786" s="194"/>
      <c r="E1786" s="194"/>
      <c r="H1786" s="194"/>
      <c r="I1786" s="194"/>
      <c r="J1786" s="194"/>
      <c r="K1786" s="194"/>
      <c r="L1786" s="194"/>
      <c r="M1786" s="194"/>
      <c r="N1786" s="194"/>
      <c r="O1786" s="194"/>
      <c r="P1786" s="194"/>
      <c r="Q1786" s="194"/>
      <c r="R1786" s="194"/>
      <c r="S1786" s="194"/>
      <c r="T1786" s="194"/>
      <c r="U1786" s="194"/>
      <c r="V1786" s="194"/>
      <c r="W1786" s="194"/>
      <c r="X1786" s="194"/>
      <c r="Y1786" s="194"/>
      <c r="Z1786" s="194"/>
      <c r="AA1786" s="194"/>
      <c r="AB1786" s="194"/>
      <c r="AC1786" s="194"/>
      <c r="AD1786" s="194"/>
      <c r="AE1786" s="194"/>
      <c r="AF1786" s="194"/>
      <c r="AG1786" s="194"/>
      <c r="AH1786" s="194"/>
      <c r="AI1786" s="194"/>
      <c r="AJ1786" s="194"/>
      <c r="AK1786" s="194"/>
      <c r="AL1786" s="194"/>
      <c r="AM1786" s="194"/>
      <c r="AN1786" s="194"/>
      <c r="AO1786" s="194"/>
      <c r="AP1786" s="194"/>
      <c r="AQ1786" s="194"/>
      <c r="AR1786" s="194"/>
      <c r="AS1786" s="46"/>
    </row>
    <row r="1787" spans="2:45" s="192" customFormat="1">
      <c r="B1787" s="193"/>
      <c r="C1787" s="193"/>
      <c r="D1787" s="194"/>
      <c r="E1787" s="194"/>
      <c r="H1787" s="194"/>
      <c r="I1787" s="194"/>
      <c r="J1787" s="194"/>
      <c r="K1787" s="194"/>
      <c r="L1787" s="194"/>
      <c r="M1787" s="194"/>
      <c r="N1787" s="194"/>
      <c r="O1787" s="194"/>
      <c r="P1787" s="194"/>
      <c r="Q1787" s="194"/>
      <c r="R1787" s="194"/>
      <c r="S1787" s="194"/>
      <c r="T1787" s="194"/>
      <c r="U1787" s="194"/>
      <c r="V1787" s="194"/>
      <c r="W1787" s="194"/>
      <c r="X1787" s="194"/>
      <c r="Y1787" s="194"/>
      <c r="Z1787" s="194"/>
      <c r="AA1787" s="194"/>
      <c r="AB1787" s="194"/>
      <c r="AC1787" s="194"/>
      <c r="AD1787" s="194"/>
      <c r="AE1787" s="194"/>
      <c r="AF1787" s="194"/>
      <c r="AG1787" s="194"/>
      <c r="AH1787" s="194"/>
      <c r="AI1787" s="194"/>
      <c r="AJ1787" s="194"/>
      <c r="AK1787" s="194"/>
      <c r="AL1787" s="194"/>
      <c r="AM1787" s="194"/>
      <c r="AN1787" s="194"/>
      <c r="AO1787" s="194"/>
      <c r="AP1787" s="194"/>
      <c r="AQ1787" s="194"/>
      <c r="AR1787" s="194"/>
      <c r="AS1787" s="46"/>
    </row>
    <row r="1788" spans="2:45" s="192" customFormat="1">
      <c r="B1788" s="193"/>
      <c r="C1788" s="193"/>
      <c r="D1788" s="194"/>
      <c r="E1788" s="194"/>
      <c r="H1788" s="194"/>
      <c r="I1788" s="194"/>
      <c r="J1788" s="194"/>
      <c r="K1788" s="194"/>
      <c r="L1788" s="194"/>
      <c r="M1788" s="194"/>
      <c r="N1788" s="194"/>
      <c r="O1788" s="194"/>
      <c r="P1788" s="194"/>
      <c r="Q1788" s="194"/>
      <c r="R1788" s="194"/>
      <c r="S1788" s="194"/>
      <c r="T1788" s="194"/>
      <c r="U1788" s="194"/>
      <c r="V1788" s="194"/>
      <c r="W1788" s="194"/>
      <c r="X1788" s="194"/>
      <c r="Y1788" s="194"/>
      <c r="Z1788" s="194"/>
      <c r="AA1788" s="194"/>
      <c r="AB1788" s="194"/>
      <c r="AC1788" s="194"/>
      <c r="AD1788" s="194"/>
      <c r="AE1788" s="194"/>
      <c r="AF1788" s="194"/>
      <c r="AG1788" s="194"/>
      <c r="AH1788" s="194"/>
      <c r="AI1788" s="194"/>
      <c r="AJ1788" s="194"/>
      <c r="AK1788" s="194"/>
      <c r="AL1788" s="194"/>
      <c r="AM1788" s="194"/>
      <c r="AN1788" s="194"/>
      <c r="AO1788" s="194"/>
      <c r="AP1788" s="194"/>
      <c r="AQ1788" s="194"/>
      <c r="AR1788" s="194"/>
      <c r="AS1788" s="46"/>
    </row>
    <row r="1789" spans="2:45" s="192" customFormat="1">
      <c r="B1789" s="193"/>
      <c r="C1789" s="193"/>
      <c r="D1789" s="194"/>
      <c r="E1789" s="194"/>
      <c r="H1789" s="194"/>
      <c r="I1789" s="194"/>
      <c r="J1789" s="194"/>
      <c r="K1789" s="194"/>
      <c r="L1789" s="194"/>
      <c r="M1789" s="194"/>
      <c r="N1789" s="194"/>
      <c r="O1789" s="194"/>
      <c r="P1789" s="194"/>
      <c r="Q1789" s="194"/>
      <c r="R1789" s="194"/>
      <c r="S1789" s="194"/>
      <c r="T1789" s="194"/>
      <c r="U1789" s="194"/>
      <c r="V1789" s="194"/>
      <c r="W1789" s="194"/>
      <c r="X1789" s="194"/>
      <c r="Y1789" s="194"/>
      <c r="Z1789" s="194"/>
      <c r="AA1789" s="194"/>
      <c r="AB1789" s="194"/>
      <c r="AC1789" s="194"/>
      <c r="AD1789" s="194"/>
      <c r="AE1789" s="194"/>
      <c r="AF1789" s="194"/>
      <c r="AG1789" s="194"/>
      <c r="AH1789" s="194"/>
      <c r="AI1789" s="194"/>
      <c r="AJ1789" s="194"/>
      <c r="AK1789" s="194"/>
      <c r="AL1789" s="194"/>
      <c r="AM1789" s="194"/>
      <c r="AN1789" s="194"/>
      <c r="AO1789" s="194"/>
      <c r="AP1789" s="194"/>
      <c r="AQ1789" s="194"/>
      <c r="AR1789" s="194"/>
      <c r="AS1789" s="46"/>
    </row>
    <row r="1790" spans="2:45" s="192" customFormat="1">
      <c r="B1790" s="193"/>
      <c r="C1790" s="193"/>
      <c r="D1790" s="194"/>
      <c r="E1790" s="194"/>
      <c r="H1790" s="194"/>
      <c r="I1790" s="194"/>
      <c r="J1790" s="194"/>
      <c r="K1790" s="194"/>
      <c r="L1790" s="194"/>
      <c r="M1790" s="194"/>
      <c r="N1790" s="194"/>
      <c r="O1790" s="194"/>
      <c r="P1790" s="194"/>
      <c r="Q1790" s="194"/>
      <c r="R1790" s="194"/>
      <c r="S1790" s="194"/>
      <c r="T1790" s="194"/>
      <c r="U1790" s="194"/>
      <c r="V1790" s="194"/>
      <c r="W1790" s="194"/>
      <c r="X1790" s="194"/>
      <c r="Y1790" s="194"/>
      <c r="Z1790" s="194"/>
      <c r="AA1790" s="194"/>
      <c r="AB1790" s="194"/>
      <c r="AC1790" s="194"/>
      <c r="AD1790" s="194"/>
      <c r="AE1790" s="194"/>
      <c r="AF1790" s="194"/>
      <c r="AG1790" s="194"/>
      <c r="AH1790" s="194"/>
      <c r="AI1790" s="194"/>
      <c r="AJ1790" s="194"/>
      <c r="AK1790" s="194"/>
      <c r="AL1790" s="194"/>
      <c r="AM1790" s="194"/>
      <c r="AN1790" s="194"/>
      <c r="AO1790" s="194"/>
      <c r="AP1790" s="194"/>
      <c r="AQ1790" s="194"/>
      <c r="AR1790" s="194"/>
      <c r="AS1790" s="46"/>
    </row>
    <row r="1791" spans="2:45" s="192" customFormat="1">
      <c r="B1791" s="193"/>
      <c r="C1791" s="193"/>
      <c r="D1791" s="194"/>
      <c r="E1791" s="194"/>
      <c r="H1791" s="194"/>
      <c r="I1791" s="194"/>
      <c r="J1791" s="194"/>
      <c r="K1791" s="194"/>
      <c r="L1791" s="194"/>
      <c r="M1791" s="194"/>
      <c r="N1791" s="194"/>
      <c r="O1791" s="194"/>
      <c r="P1791" s="194"/>
      <c r="Q1791" s="194"/>
      <c r="R1791" s="194"/>
      <c r="S1791" s="194"/>
      <c r="T1791" s="194"/>
      <c r="U1791" s="194"/>
      <c r="V1791" s="194"/>
      <c r="W1791" s="194"/>
      <c r="X1791" s="194"/>
      <c r="Y1791" s="194"/>
      <c r="Z1791" s="194"/>
      <c r="AA1791" s="194"/>
      <c r="AB1791" s="194"/>
      <c r="AC1791" s="194"/>
      <c r="AD1791" s="194"/>
      <c r="AE1791" s="194"/>
      <c r="AF1791" s="194"/>
      <c r="AG1791" s="194"/>
      <c r="AH1791" s="194"/>
      <c r="AI1791" s="194"/>
      <c r="AJ1791" s="194"/>
      <c r="AK1791" s="194"/>
      <c r="AL1791" s="194"/>
      <c r="AM1791" s="194"/>
      <c r="AN1791" s="194"/>
      <c r="AO1791" s="194"/>
      <c r="AP1791" s="194"/>
      <c r="AQ1791" s="194"/>
      <c r="AR1791" s="194"/>
      <c r="AS1791" s="46"/>
    </row>
    <row r="1792" spans="2:45" s="192" customFormat="1">
      <c r="B1792" s="193"/>
      <c r="C1792" s="193"/>
      <c r="D1792" s="194"/>
      <c r="E1792" s="194"/>
      <c r="H1792" s="194"/>
      <c r="I1792" s="194"/>
      <c r="J1792" s="194"/>
      <c r="K1792" s="194"/>
      <c r="L1792" s="194"/>
      <c r="M1792" s="194"/>
      <c r="N1792" s="194"/>
      <c r="O1792" s="194"/>
      <c r="P1792" s="194"/>
      <c r="Q1792" s="194"/>
      <c r="R1792" s="194"/>
      <c r="S1792" s="194"/>
      <c r="T1792" s="194"/>
      <c r="U1792" s="194"/>
      <c r="V1792" s="194"/>
      <c r="W1792" s="194"/>
      <c r="X1792" s="194"/>
      <c r="Y1792" s="194"/>
      <c r="Z1792" s="194"/>
      <c r="AA1792" s="194"/>
      <c r="AB1792" s="194"/>
      <c r="AC1792" s="194"/>
      <c r="AD1792" s="194"/>
      <c r="AE1792" s="194"/>
      <c r="AF1792" s="194"/>
      <c r="AG1792" s="194"/>
      <c r="AH1792" s="194"/>
      <c r="AI1792" s="194"/>
      <c r="AJ1792" s="194"/>
      <c r="AK1792" s="194"/>
      <c r="AL1792" s="194"/>
      <c r="AM1792" s="194"/>
      <c r="AN1792" s="194"/>
      <c r="AO1792" s="194"/>
      <c r="AP1792" s="194"/>
      <c r="AQ1792" s="194"/>
      <c r="AR1792" s="194"/>
      <c r="AS1792" s="46"/>
    </row>
    <row r="1793" spans="2:45" s="192" customFormat="1">
      <c r="B1793" s="193"/>
      <c r="C1793" s="193"/>
      <c r="D1793" s="194"/>
      <c r="E1793" s="194"/>
      <c r="H1793" s="194"/>
      <c r="I1793" s="194"/>
      <c r="J1793" s="194"/>
      <c r="K1793" s="194"/>
      <c r="L1793" s="194"/>
      <c r="M1793" s="194"/>
      <c r="N1793" s="194"/>
      <c r="O1793" s="194"/>
      <c r="P1793" s="194"/>
      <c r="Q1793" s="194"/>
      <c r="R1793" s="194"/>
      <c r="S1793" s="194"/>
      <c r="T1793" s="194"/>
      <c r="U1793" s="194"/>
      <c r="V1793" s="194"/>
      <c r="W1793" s="194"/>
      <c r="X1793" s="194"/>
      <c r="Y1793" s="194"/>
      <c r="Z1793" s="194"/>
      <c r="AA1793" s="194"/>
      <c r="AB1793" s="194"/>
      <c r="AC1793" s="194"/>
      <c r="AD1793" s="194"/>
      <c r="AE1793" s="194"/>
      <c r="AF1793" s="194"/>
      <c r="AG1793" s="194"/>
      <c r="AH1793" s="194"/>
      <c r="AI1793" s="194"/>
      <c r="AJ1793" s="194"/>
      <c r="AK1793" s="194"/>
      <c r="AL1793" s="194"/>
      <c r="AM1793" s="194"/>
      <c r="AN1793" s="194"/>
      <c r="AO1793" s="194"/>
      <c r="AP1793" s="194"/>
      <c r="AQ1793" s="194"/>
      <c r="AR1793" s="194"/>
      <c r="AS1793" s="46"/>
    </row>
    <row r="1794" spans="2:45" s="192" customFormat="1">
      <c r="B1794" s="193"/>
      <c r="C1794" s="193"/>
      <c r="D1794" s="194"/>
      <c r="E1794" s="194"/>
      <c r="H1794" s="194"/>
      <c r="I1794" s="194"/>
      <c r="J1794" s="194"/>
      <c r="K1794" s="194"/>
      <c r="L1794" s="194"/>
      <c r="M1794" s="194"/>
      <c r="N1794" s="194"/>
      <c r="O1794" s="194"/>
      <c r="P1794" s="194"/>
      <c r="Q1794" s="194"/>
      <c r="R1794" s="194"/>
      <c r="S1794" s="194"/>
      <c r="T1794" s="194"/>
      <c r="U1794" s="194"/>
      <c r="V1794" s="194"/>
      <c r="W1794" s="194"/>
      <c r="X1794" s="194"/>
      <c r="Y1794" s="194"/>
      <c r="Z1794" s="194"/>
      <c r="AA1794" s="194"/>
      <c r="AB1794" s="194"/>
      <c r="AC1794" s="194"/>
      <c r="AD1794" s="194"/>
      <c r="AE1794" s="194"/>
      <c r="AF1794" s="194"/>
      <c r="AG1794" s="194"/>
      <c r="AH1794" s="194"/>
      <c r="AI1794" s="194"/>
      <c r="AJ1794" s="194"/>
      <c r="AK1794" s="194"/>
      <c r="AL1794" s="194"/>
      <c r="AM1794" s="194"/>
      <c r="AN1794" s="194"/>
      <c r="AO1794" s="194"/>
      <c r="AP1794" s="194"/>
      <c r="AQ1794" s="194"/>
      <c r="AR1794" s="194"/>
      <c r="AS1794" s="46"/>
    </row>
    <row r="1795" spans="2:45" s="192" customFormat="1">
      <c r="B1795" s="193"/>
      <c r="C1795" s="193"/>
      <c r="D1795" s="194"/>
      <c r="E1795" s="194"/>
      <c r="H1795" s="194"/>
      <c r="I1795" s="194"/>
      <c r="J1795" s="194"/>
      <c r="K1795" s="194"/>
      <c r="L1795" s="194"/>
      <c r="M1795" s="194"/>
      <c r="N1795" s="194"/>
      <c r="O1795" s="194"/>
      <c r="P1795" s="194"/>
      <c r="Q1795" s="194"/>
      <c r="R1795" s="194"/>
      <c r="S1795" s="194"/>
      <c r="T1795" s="194"/>
      <c r="U1795" s="194"/>
      <c r="V1795" s="194"/>
      <c r="W1795" s="194"/>
      <c r="X1795" s="194"/>
      <c r="Y1795" s="194"/>
      <c r="Z1795" s="194"/>
      <c r="AA1795" s="194"/>
      <c r="AB1795" s="194"/>
      <c r="AC1795" s="194"/>
      <c r="AD1795" s="194"/>
      <c r="AE1795" s="194"/>
      <c r="AF1795" s="194"/>
      <c r="AG1795" s="194"/>
      <c r="AH1795" s="194"/>
      <c r="AI1795" s="194"/>
      <c r="AJ1795" s="194"/>
      <c r="AK1795" s="194"/>
      <c r="AL1795" s="194"/>
      <c r="AM1795" s="194"/>
      <c r="AN1795" s="194"/>
      <c r="AO1795" s="194"/>
      <c r="AP1795" s="194"/>
      <c r="AQ1795" s="194"/>
      <c r="AR1795" s="194"/>
      <c r="AS1795" s="46"/>
    </row>
    <row r="1796" spans="2:45" s="192" customFormat="1">
      <c r="B1796" s="193"/>
      <c r="C1796" s="193"/>
      <c r="D1796" s="194"/>
      <c r="E1796" s="194"/>
      <c r="H1796" s="194"/>
      <c r="I1796" s="194"/>
      <c r="J1796" s="194"/>
      <c r="K1796" s="194"/>
      <c r="L1796" s="194"/>
      <c r="M1796" s="194"/>
      <c r="N1796" s="194"/>
      <c r="O1796" s="194"/>
      <c r="P1796" s="194"/>
      <c r="Q1796" s="194"/>
      <c r="R1796" s="194"/>
      <c r="S1796" s="194"/>
      <c r="T1796" s="194"/>
      <c r="U1796" s="194"/>
      <c r="V1796" s="194"/>
      <c r="W1796" s="194"/>
      <c r="X1796" s="194"/>
      <c r="Y1796" s="194"/>
      <c r="Z1796" s="194"/>
      <c r="AA1796" s="194"/>
      <c r="AB1796" s="194"/>
      <c r="AC1796" s="194"/>
      <c r="AD1796" s="194"/>
      <c r="AE1796" s="194"/>
      <c r="AF1796" s="194"/>
      <c r="AG1796" s="194"/>
      <c r="AH1796" s="194"/>
      <c r="AI1796" s="194"/>
      <c r="AJ1796" s="194"/>
      <c r="AK1796" s="194"/>
      <c r="AL1796" s="194"/>
      <c r="AM1796" s="194"/>
      <c r="AN1796" s="194"/>
      <c r="AO1796" s="194"/>
      <c r="AP1796" s="194"/>
      <c r="AQ1796" s="194"/>
      <c r="AR1796" s="194"/>
      <c r="AS1796" s="46"/>
    </row>
    <row r="1797" spans="2:45" s="192" customFormat="1">
      <c r="B1797" s="193"/>
      <c r="C1797" s="193"/>
      <c r="D1797" s="194"/>
      <c r="E1797" s="194"/>
      <c r="H1797" s="194"/>
      <c r="I1797" s="194"/>
      <c r="J1797" s="194"/>
      <c r="K1797" s="194"/>
      <c r="L1797" s="194"/>
      <c r="M1797" s="194"/>
      <c r="N1797" s="194"/>
      <c r="O1797" s="194"/>
      <c r="P1797" s="194"/>
      <c r="Q1797" s="194"/>
      <c r="R1797" s="194"/>
      <c r="S1797" s="194"/>
      <c r="T1797" s="194"/>
      <c r="U1797" s="194"/>
      <c r="V1797" s="194"/>
      <c r="W1797" s="194"/>
      <c r="X1797" s="194"/>
      <c r="Y1797" s="194"/>
      <c r="Z1797" s="194"/>
      <c r="AA1797" s="194"/>
      <c r="AB1797" s="194"/>
      <c r="AC1797" s="194"/>
      <c r="AD1797" s="194"/>
      <c r="AE1797" s="194"/>
      <c r="AF1797" s="194"/>
      <c r="AG1797" s="194"/>
      <c r="AH1797" s="194"/>
      <c r="AI1797" s="194"/>
      <c r="AJ1797" s="194"/>
      <c r="AK1797" s="194"/>
      <c r="AL1797" s="194"/>
      <c r="AM1797" s="194"/>
      <c r="AN1797" s="194"/>
      <c r="AO1797" s="194"/>
      <c r="AP1797" s="194"/>
      <c r="AQ1797" s="194"/>
      <c r="AR1797" s="194"/>
      <c r="AS1797" s="46"/>
    </row>
    <row r="1798" spans="2:45" s="192" customFormat="1">
      <c r="B1798" s="193"/>
      <c r="C1798" s="193"/>
      <c r="D1798" s="194"/>
      <c r="E1798" s="194"/>
      <c r="H1798" s="194"/>
      <c r="I1798" s="194"/>
      <c r="J1798" s="194"/>
      <c r="K1798" s="194"/>
      <c r="L1798" s="194"/>
      <c r="M1798" s="194"/>
      <c r="N1798" s="194"/>
      <c r="O1798" s="194"/>
      <c r="P1798" s="194"/>
      <c r="Q1798" s="194"/>
      <c r="R1798" s="194"/>
      <c r="S1798" s="194"/>
      <c r="T1798" s="194"/>
      <c r="U1798" s="194"/>
      <c r="V1798" s="194"/>
      <c r="W1798" s="194"/>
      <c r="X1798" s="194"/>
      <c r="Y1798" s="194"/>
      <c r="Z1798" s="194"/>
      <c r="AA1798" s="194"/>
      <c r="AB1798" s="194"/>
      <c r="AC1798" s="194"/>
      <c r="AD1798" s="194"/>
      <c r="AE1798" s="194"/>
      <c r="AF1798" s="194"/>
      <c r="AG1798" s="194"/>
      <c r="AH1798" s="194"/>
      <c r="AI1798" s="194"/>
      <c r="AJ1798" s="194"/>
      <c r="AK1798" s="194"/>
      <c r="AL1798" s="194"/>
      <c r="AM1798" s="194"/>
      <c r="AN1798" s="194"/>
      <c r="AO1798" s="194"/>
      <c r="AP1798" s="194"/>
      <c r="AQ1798" s="194"/>
      <c r="AR1798" s="194"/>
      <c r="AS1798" s="46"/>
    </row>
    <row r="1799" spans="2:45" s="192" customFormat="1">
      <c r="B1799" s="193"/>
      <c r="C1799" s="193"/>
      <c r="D1799" s="194"/>
      <c r="E1799" s="194"/>
      <c r="H1799" s="194"/>
      <c r="I1799" s="194"/>
      <c r="J1799" s="194"/>
      <c r="K1799" s="194"/>
      <c r="L1799" s="194"/>
      <c r="M1799" s="194"/>
      <c r="N1799" s="194"/>
      <c r="O1799" s="194"/>
      <c r="P1799" s="194"/>
      <c r="Q1799" s="194"/>
      <c r="R1799" s="194"/>
      <c r="S1799" s="194"/>
      <c r="T1799" s="194"/>
      <c r="U1799" s="194"/>
      <c r="V1799" s="194"/>
      <c r="W1799" s="194"/>
      <c r="X1799" s="194"/>
      <c r="Y1799" s="194"/>
      <c r="Z1799" s="194"/>
      <c r="AA1799" s="194"/>
      <c r="AB1799" s="194"/>
      <c r="AC1799" s="194"/>
      <c r="AD1799" s="194"/>
      <c r="AE1799" s="194"/>
      <c r="AF1799" s="194"/>
      <c r="AG1799" s="194"/>
      <c r="AH1799" s="194"/>
      <c r="AI1799" s="194"/>
      <c r="AJ1799" s="194"/>
      <c r="AK1799" s="194"/>
      <c r="AL1799" s="194"/>
      <c r="AM1799" s="194"/>
      <c r="AN1799" s="194"/>
      <c r="AO1799" s="194"/>
      <c r="AP1799" s="194"/>
      <c r="AQ1799" s="194"/>
      <c r="AR1799" s="194"/>
      <c r="AS1799" s="46"/>
    </row>
    <row r="1800" spans="2:45" s="192" customFormat="1">
      <c r="B1800" s="193"/>
      <c r="C1800" s="193"/>
      <c r="D1800" s="194"/>
      <c r="E1800" s="194"/>
      <c r="H1800" s="194"/>
      <c r="I1800" s="194"/>
      <c r="J1800" s="194"/>
      <c r="K1800" s="194"/>
      <c r="L1800" s="194"/>
      <c r="M1800" s="194"/>
      <c r="N1800" s="194"/>
      <c r="O1800" s="194"/>
      <c r="P1800" s="194"/>
      <c r="Q1800" s="194"/>
      <c r="R1800" s="194"/>
      <c r="S1800" s="194"/>
      <c r="T1800" s="194"/>
      <c r="U1800" s="194"/>
      <c r="V1800" s="194"/>
      <c r="W1800" s="194"/>
      <c r="X1800" s="194"/>
      <c r="Y1800" s="194"/>
      <c r="Z1800" s="194"/>
      <c r="AA1800" s="194"/>
      <c r="AB1800" s="194"/>
      <c r="AC1800" s="194"/>
      <c r="AD1800" s="194"/>
      <c r="AE1800" s="194"/>
      <c r="AF1800" s="194"/>
      <c r="AG1800" s="194"/>
      <c r="AH1800" s="194"/>
      <c r="AI1800" s="194"/>
      <c r="AJ1800" s="194"/>
      <c r="AK1800" s="194"/>
      <c r="AL1800" s="194"/>
      <c r="AM1800" s="194"/>
      <c r="AN1800" s="194"/>
      <c r="AO1800" s="194"/>
      <c r="AP1800" s="194"/>
      <c r="AQ1800" s="194"/>
      <c r="AR1800" s="194"/>
      <c r="AS1800" s="46"/>
    </row>
    <row r="1801" spans="2:45" s="192" customFormat="1">
      <c r="B1801" s="193"/>
      <c r="C1801" s="193"/>
      <c r="D1801" s="194"/>
      <c r="E1801" s="194"/>
      <c r="H1801" s="194"/>
      <c r="I1801" s="194"/>
      <c r="J1801" s="194"/>
      <c r="K1801" s="194"/>
      <c r="L1801" s="194"/>
      <c r="M1801" s="194"/>
      <c r="N1801" s="194"/>
      <c r="O1801" s="194"/>
      <c r="P1801" s="194"/>
      <c r="Q1801" s="194"/>
      <c r="R1801" s="194"/>
      <c r="S1801" s="194"/>
      <c r="T1801" s="194"/>
      <c r="U1801" s="194"/>
      <c r="V1801" s="194"/>
      <c r="W1801" s="194"/>
      <c r="X1801" s="194"/>
      <c r="Y1801" s="194"/>
      <c r="Z1801" s="194"/>
      <c r="AA1801" s="194"/>
      <c r="AB1801" s="194"/>
      <c r="AC1801" s="194"/>
      <c r="AD1801" s="194"/>
      <c r="AE1801" s="194"/>
      <c r="AF1801" s="194"/>
      <c r="AG1801" s="194"/>
      <c r="AH1801" s="194"/>
      <c r="AI1801" s="194"/>
      <c r="AJ1801" s="194"/>
      <c r="AK1801" s="194"/>
      <c r="AL1801" s="194"/>
      <c r="AM1801" s="194"/>
      <c r="AN1801" s="194"/>
      <c r="AO1801" s="194"/>
      <c r="AP1801" s="194"/>
      <c r="AQ1801" s="194"/>
      <c r="AR1801" s="194"/>
      <c r="AS1801" s="46"/>
    </row>
    <row r="1802" spans="2:45" s="192" customFormat="1">
      <c r="B1802" s="193"/>
      <c r="C1802" s="193"/>
      <c r="D1802" s="194"/>
      <c r="E1802" s="194"/>
      <c r="H1802" s="194"/>
      <c r="I1802" s="194"/>
      <c r="J1802" s="194"/>
      <c r="K1802" s="194"/>
      <c r="L1802" s="194"/>
      <c r="M1802" s="194"/>
      <c r="N1802" s="194"/>
      <c r="O1802" s="194"/>
      <c r="P1802" s="194"/>
      <c r="Q1802" s="194"/>
      <c r="R1802" s="194"/>
      <c r="S1802" s="194"/>
      <c r="T1802" s="194"/>
      <c r="U1802" s="194"/>
      <c r="V1802" s="194"/>
      <c r="W1802" s="194"/>
      <c r="X1802" s="194"/>
      <c r="Y1802" s="194"/>
      <c r="Z1802" s="194"/>
      <c r="AA1802" s="194"/>
      <c r="AB1802" s="194"/>
      <c r="AC1802" s="194"/>
      <c r="AD1802" s="194"/>
      <c r="AE1802" s="194"/>
      <c r="AF1802" s="194"/>
      <c r="AG1802" s="194"/>
      <c r="AH1802" s="194"/>
      <c r="AI1802" s="194"/>
      <c r="AJ1802" s="194"/>
      <c r="AK1802" s="194"/>
      <c r="AL1802" s="194"/>
      <c r="AM1802" s="194"/>
      <c r="AN1802" s="194"/>
      <c r="AO1802" s="194"/>
      <c r="AP1802" s="194"/>
      <c r="AQ1802" s="194"/>
      <c r="AR1802" s="194"/>
      <c r="AS1802" s="46"/>
    </row>
    <row r="1803" spans="2:45" s="192" customFormat="1">
      <c r="B1803" s="193"/>
      <c r="C1803" s="193"/>
      <c r="D1803" s="194"/>
      <c r="E1803" s="194"/>
      <c r="H1803" s="194"/>
      <c r="I1803" s="194"/>
      <c r="J1803" s="194"/>
      <c r="K1803" s="194"/>
      <c r="L1803" s="194"/>
      <c r="M1803" s="194"/>
      <c r="N1803" s="194"/>
      <c r="O1803" s="194"/>
      <c r="P1803" s="194"/>
      <c r="Q1803" s="194"/>
      <c r="R1803" s="194"/>
      <c r="S1803" s="194"/>
      <c r="T1803" s="194"/>
      <c r="U1803" s="194"/>
      <c r="V1803" s="194"/>
      <c r="W1803" s="194"/>
      <c r="X1803" s="194"/>
      <c r="Y1803" s="194"/>
      <c r="Z1803" s="194"/>
      <c r="AA1803" s="194"/>
      <c r="AB1803" s="194"/>
      <c r="AC1803" s="194"/>
      <c r="AD1803" s="194"/>
      <c r="AE1803" s="194"/>
      <c r="AF1803" s="194"/>
      <c r="AG1803" s="194"/>
      <c r="AH1803" s="194"/>
      <c r="AI1803" s="194"/>
      <c r="AJ1803" s="194"/>
      <c r="AK1803" s="194"/>
      <c r="AL1803" s="194"/>
      <c r="AM1803" s="194"/>
      <c r="AN1803" s="194"/>
      <c r="AO1803" s="194"/>
      <c r="AP1803" s="194"/>
      <c r="AQ1803" s="194"/>
      <c r="AR1803" s="194"/>
      <c r="AS1803" s="46"/>
    </row>
    <row r="1804" spans="2:45" s="192" customFormat="1">
      <c r="B1804" s="193"/>
      <c r="C1804" s="193"/>
      <c r="D1804" s="194"/>
      <c r="E1804" s="194"/>
      <c r="H1804" s="194"/>
      <c r="I1804" s="194"/>
      <c r="J1804" s="194"/>
      <c r="K1804" s="194"/>
      <c r="L1804" s="194"/>
      <c r="M1804" s="194"/>
      <c r="N1804" s="194"/>
      <c r="O1804" s="194"/>
      <c r="P1804" s="194"/>
      <c r="Q1804" s="194"/>
      <c r="R1804" s="194"/>
      <c r="S1804" s="194"/>
      <c r="T1804" s="194"/>
      <c r="U1804" s="194"/>
      <c r="V1804" s="194"/>
      <c r="W1804" s="194"/>
      <c r="X1804" s="194"/>
      <c r="Y1804" s="194"/>
      <c r="Z1804" s="194"/>
      <c r="AA1804" s="194"/>
      <c r="AB1804" s="194"/>
      <c r="AC1804" s="194"/>
      <c r="AD1804" s="194"/>
      <c r="AE1804" s="194"/>
      <c r="AF1804" s="194"/>
      <c r="AG1804" s="194"/>
      <c r="AH1804" s="194"/>
      <c r="AI1804" s="194"/>
      <c r="AJ1804" s="194"/>
      <c r="AK1804" s="194"/>
      <c r="AL1804" s="194"/>
      <c r="AM1804" s="194"/>
      <c r="AN1804" s="194"/>
      <c r="AO1804" s="194"/>
      <c r="AP1804" s="194"/>
      <c r="AQ1804" s="194"/>
      <c r="AR1804" s="194"/>
      <c r="AS1804" s="46"/>
    </row>
    <row r="1805" spans="2:45" s="192" customFormat="1">
      <c r="B1805" s="193"/>
      <c r="C1805" s="193"/>
      <c r="D1805" s="194"/>
      <c r="E1805" s="194"/>
      <c r="H1805" s="194"/>
      <c r="I1805" s="194"/>
      <c r="J1805" s="194"/>
      <c r="K1805" s="194"/>
      <c r="L1805" s="194"/>
      <c r="M1805" s="194"/>
      <c r="N1805" s="194"/>
      <c r="O1805" s="194"/>
      <c r="P1805" s="194"/>
      <c r="Q1805" s="194"/>
      <c r="R1805" s="194"/>
      <c r="S1805" s="194"/>
      <c r="T1805" s="194"/>
      <c r="U1805" s="194"/>
      <c r="V1805" s="194"/>
      <c r="W1805" s="194"/>
      <c r="X1805" s="194"/>
      <c r="Y1805" s="194"/>
      <c r="Z1805" s="194"/>
      <c r="AA1805" s="194"/>
      <c r="AB1805" s="194"/>
      <c r="AC1805" s="194"/>
      <c r="AD1805" s="194"/>
      <c r="AE1805" s="194"/>
      <c r="AF1805" s="194"/>
      <c r="AG1805" s="194"/>
      <c r="AH1805" s="194"/>
      <c r="AI1805" s="194"/>
      <c r="AJ1805" s="194"/>
      <c r="AK1805" s="194"/>
      <c r="AL1805" s="194"/>
      <c r="AM1805" s="194"/>
      <c r="AN1805" s="194"/>
      <c r="AO1805" s="194"/>
      <c r="AP1805" s="194"/>
      <c r="AQ1805" s="194"/>
      <c r="AR1805" s="194"/>
      <c r="AS1805" s="46"/>
    </row>
    <row r="1806" spans="2:45" s="192" customFormat="1">
      <c r="B1806" s="193"/>
      <c r="C1806" s="193"/>
      <c r="D1806" s="194"/>
      <c r="E1806" s="194"/>
      <c r="H1806" s="194"/>
      <c r="I1806" s="194"/>
      <c r="J1806" s="194"/>
      <c r="K1806" s="194"/>
      <c r="L1806" s="194"/>
      <c r="M1806" s="194"/>
      <c r="N1806" s="194"/>
      <c r="O1806" s="194"/>
      <c r="P1806" s="194"/>
      <c r="Q1806" s="194"/>
      <c r="R1806" s="194"/>
      <c r="S1806" s="194"/>
      <c r="T1806" s="194"/>
      <c r="U1806" s="194"/>
      <c r="V1806" s="194"/>
      <c r="W1806" s="194"/>
      <c r="X1806" s="194"/>
      <c r="Y1806" s="194"/>
      <c r="Z1806" s="194"/>
      <c r="AA1806" s="194"/>
      <c r="AB1806" s="194"/>
      <c r="AC1806" s="194"/>
      <c r="AD1806" s="194"/>
      <c r="AE1806" s="194"/>
      <c r="AF1806" s="194"/>
      <c r="AG1806" s="194"/>
      <c r="AH1806" s="194"/>
      <c r="AI1806" s="194"/>
      <c r="AJ1806" s="194"/>
      <c r="AK1806" s="194"/>
      <c r="AL1806" s="194"/>
      <c r="AM1806" s="194"/>
      <c r="AN1806" s="194"/>
      <c r="AO1806" s="194"/>
      <c r="AP1806" s="194"/>
      <c r="AQ1806" s="194"/>
      <c r="AR1806" s="194"/>
      <c r="AS1806" s="46"/>
    </row>
    <row r="1807" spans="2:45" s="192" customFormat="1">
      <c r="B1807" s="193"/>
      <c r="C1807" s="193"/>
      <c r="D1807" s="194"/>
      <c r="E1807" s="194"/>
      <c r="H1807" s="194"/>
      <c r="I1807" s="194"/>
      <c r="J1807" s="194"/>
      <c r="K1807" s="194"/>
      <c r="L1807" s="194"/>
      <c r="M1807" s="194"/>
      <c r="N1807" s="194"/>
      <c r="O1807" s="194"/>
      <c r="P1807" s="194"/>
      <c r="Q1807" s="194"/>
      <c r="R1807" s="194"/>
      <c r="S1807" s="194"/>
      <c r="T1807" s="194"/>
      <c r="U1807" s="194"/>
      <c r="V1807" s="194"/>
      <c r="W1807" s="194"/>
      <c r="X1807" s="194"/>
      <c r="Y1807" s="194"/>
      <c r="Z1807" s="194"/>
      <c r="AA1807" s="194"/>
      <c r="AB1807" s="194"/>
      <c r="AC1807" s="194"/>
      <c r="AD1807" s="194"/>
      <c r="AE1807" s="194"/>
      <c r="AF1807" s="194"/>
      <c r="AG1807" s="194"/>
      <c r="AH1807" s="194"/>
      <c r="AI1807" s="194"/>
      <c r="AJ1807" s="194"/>
      <c r="AK1807" s="194"/>
      <c r="AL1807" s="194"/>
      <c r="AM1807" s="194"/>
      <c r="AN1807" s="194"/>
      <c r="AO1807" s="194"/>
      <c r="AP1807" s="194"/>
      <c r="AQ1807" s="194"/>
      <c r="AR1807" s="194"/>
      <c r="AS1807" s="46"/>
    </row>
    <row r="1808" spans="2:45" s="192" customFormat="1">
      <c r="B1808" s="193"/>
      <c r="C1808" s="193"/>
      <c r="D1808" s="194"/>
      <c r="E1808" s="194"/>
      <c r="H1808" s="194"/>
      <c r="I1808" s="194"/>
      <c r="J1808" s="194"/>
      <c r="K1808" s="194"/>
      <c r="L1808" s="194"/>
      <c r="M1808" s="194"/>
      <c r="N1808" s="194"/>
      <c r="O1808" s="194"/>
      <c r="P1808" s="194"/>
      <c r="Q1808" s="194"/>
      <c r="R1808" s="194"/>
      <c r="S1808" s="194"/>
      <c r="T1808" s="194"/>
      <c r="U1808" s="194"/>
      <c r="V1808" s="194"/>
      <c r="W1808" s="194"/>
      <c r="X1808" s="194"/>
      <c r="Y1808" s="194"/>
      <c r="Z1808" s="194"/>
      <c r="AA1808" s="194"/>
      <c r="AB1808" s="194"/>
      <c r="AC1808" s="194"/>
      <c r="AD1808" s="194"/>
      <c r="AE1808" s="194"/>
      <c r="AF1808" s="194"/>
      <c r="AG1808" s="194"/>
      <c r="AH1808" s="194"/>
      <c r="AI1808" s="194"/>
      <c r="AJ1808" s="194"/>
      <c r="AK1808" s="194"/>
      <c r="AL1808" s="194"/>
      <c r="AM1808" s="194"/>
      <c r="AN1808" s="194"/>
      <c r="AO1808" s="194"/>
      <c r="AP1808" s="194"/>
      <c r="AQ1808" s="194"/>
      <c r="AR1808" s="194"/>
      <c r="AS1808" s="46"/>
    </row>
    <row r="1809" spans="2:45" s="192" customFormat="1">
      <c r="B1809" s="193"/>
      <c r="C1809" s="193"/>
      <c r="D1809" s="194"/>
      <c r="E1809" s="194"/>
      <c r="H1809" s="194"/>
      <c r="I1809" s="194"/>
      <c r="J1809" s="194"/>
      <c r="K1809" s="194"/>
      <c r="L1809" s="194"/>
      <c r="M1809" s="194"/>
      <c r="N1809" s="194"/>
      <c r="O1809" s="194"/>
      <c r="P1809" s="194"/>
      <c r="Q1809" s="194"/>
      <c r="R1809" s="194"/>
      <c r="S1809" s="194"/>
      <c r="T1809" s="194"/>
      <c r="U1809" s="194"/>
      <c r="V1809" s="194"/>
      <c r="W1809" s="194"/>
      <c r="X1809" s="194"/>
      <c r="Y1809" s="194"/>
      <c r="Z1809" s="194"/>
      <c r="AA1809" s="194"/>
      <c r="AB1809" s="194"/>
      <c r="AC1809" s="194"/>
      <c r="AD1809" s="194"/>
      <c r="AE1809" s="194"/>
      <c r="AF1809" s="194"/>
      <c r="AG1809" s="194"/>
      <c r="AH1809" s="194"/>
      <c r="AI1809" s="194"/>
      <c r="AJ1809" s="194"/>
      <c r="AK1809" s="194"/>
      <c r="AL1809" s="194"/>
      <c r="AM1809" s="194"/>
      <c r="AN1809" s="194"/>
      <c r="AO1809" s="194"/>
      <c r="AP1809" s="194"/>
      <c r="AQ1809" s="194"/>
      <c r="AR1809" s="194"/>
      <c r="AS1809" s="46"/>
    </row>
    <row r="1810" spans="2:45" s="192" customFormat="1">
      <c r="B1810" s="193"/>
      <c r="C1810" s="193"/>
      <c r="D1810" s="194"/>
      <c r="E1810" s="194"/>
      <c r="H1810" s="194"/>
      <c r="I1810" s="194"/>
      <c r="J1810" s="194"/>
      <c r="K1810" s="194"/>
      <c r="L1810" s="194"/>
      <c r="M1810" s="194"/>
      <c r="N1810" s="194"/>
      <c r="O1810" s="194"/>
      <c r="P1810" s="194"/>
      <c r="Q1810" s="194"/>
      <c r="R1810" s="194"/>
      <c r="S1810" s="194"/>
      <c r="T1810" s="194"/>
      <c r="U1810" s="194"/>
      <c r="V1810" s="194"/>
      <c r="W1810" s="194"/>
      <c r="X1810" s="194"/>
      <c r="Y1810" s="194"/>
      <c r="Z1810" s="194"/>
      <c r="AA1810" s="194"/>
      <c r="AB1810" s="194"/>
      <c r="AC1810" s="194"/>
      <c r="AD1810" s="194"/>
      <c r="AE1810" s="194"/>
      <c r="AF1810" s="194"/>
      <c r="AG1810" s="194"/>
      <c r="AH1810" s="194"/>
      <c r="AI1810" s="194"/>
      <c r="AJ1810" s="194"/>
      <c r="AK1810" s="194"/>
      <c r="AL1810" s="194"/>
      <c r="AM1810" s="194"/>
      <c r="AN1810" s="194"/>
      <c r="AO1810" s="194"/>
      <c r="AP1810" s="194"/>
      <c r="AQ1810" s="194"/>
      <c r="AR1810" s="194"/>
      <c r="AS1810" s="46"/>
    </row>
    <row r="1811" spans="2:45" s="192" customFormat="1">
      <c r="B1811" s="193"/>
      <c r="C1811" s="193"/>
      <c r="D1811" s="194"/>
      <c r="E1811" s="194"/>
      <c r="H1811" s="194"/>
      <c r="I1811" s="194"/>
      <c r="J1811" s="194"/>
      <c r="K1811" s="194"/>
      <c r="L1811" s="194"/>
      <c r="M1811" s="194"/>
      <c r="N1811" s="194"/>
      <c r="O1811" s="194"/>
      <c r="P1811" s="194"/>
      <c r="Q1811" s="194"/>
      <c r="R1811" s="194"/>
      <c r="S1811" s="194"/>
      <c r="T1811" s="194"/>
      <c r="U1811" s="194"/>
      <c r="V1811" s="194"/>
      <c r="W1811" s="194"/>
      <c r="X1811" s="194"/>
      <c r="Y1811" s="194"/>
      <c r="Z1811" s="194"/>
      <c r="AA1811" s="194"/>
      <c r="AB1811" s="194"/>
      <c r="AC1811" s="194"/>
      <c r="AD1811" s="194"/>
      <c r="AE1811" s="194"/>
      <c r="AF1811" s="194"/>
      <c r="AG1811" s="194"/>
      <c r="AH1811" s="194"/>
      <c r="AI1811" s="194"/>
      <c r="AJ1811" s="194"/>
      <c r="AK1811" s="194"/>
      <c r="AL1811" s="194"/>
      <c r="AM1811" s="194"/>
      <c r="AN1811" s="194"/>
      <c r="AO1811" s="194"/>
      <c r="AP1811" s="194"/>
      <c r="AQ1811" s="194"/>
      <c r="AR1811" s="194"/>
      <c r="AS1811" s="46"/>
    </row>
    <row r="1812" spans="2:45" s="192" customFormat="1">
      <c r="B1812" s="193"/>
      <c r="C1812" s="193"/>
      <c r="D1812" s="194"/>
      <c r="E1812" s="194"/>
      <c r="H1812" s="194"/>
      <c r="I1812" s="194"/>
      <c r="J1812" s="194"/>
      <c r="K1812" s="194"/>
      <c r="L1812" s="194"/>
      <c r="M1812" s="194"/>
      <c r="N1812" s="194"/>
      <c r="O1812" s="194"/>
      <c r="P1812" s="194"/>
      <c r="Q1812" s="194"/>
      <c r="R1812" s="194"/>
      <c r="S1812" s="194"/>
      <c r="T1812" s="194"/>
      <c r="U1812" s="194"/>
      <c r="V1812" s="194"/>
      <c r="W1812" s="194"/>
      <c r="X1812" s="194"/>
      <c r="Y1812" s="194"/>
      <c r="Z1812" s="194"/>
      <c r="AA1812" s="194"/>
      <c r="AB1812" s="194"/>
      <c r="AC1812" s="194"/>
      <c r="AD1812" s="194"/>
      <c r="AE1812" s="194"/>
      <c r="AF1812" s="194"/>
      <c r="AG1812" s="194"/>
      <c r="AH1812" s="194"/>
      <c r="AI1812" s="194"/>
      <c r="AJ1812" s="194"/>
      <c r="AK1812" s="194"/>
      <c r="AL1812" s="194"/>
      <c r="AM1812" s="194"/>
      <c r="AN1812" s="194"/>
      <c r="AO1812" s="194"/>
      <c r="AP1812" s="194"/>
      <c r="AQ1812" s="194"/>
      <c r="AR1812" s="194"/>
      <c r="AS1812" s="46"/>
    </row>
    <row r="1813" spans="2:45" s="192" customFormat="1">
      <c r="B1813" s="193"/>
      <c r="C1813" s="193"/>
      <c r="D1813" s="194"/>
      <c r="E1813" s="194"/>
      <c r="H1813" s="194"/>
      <c r="I1813" s="194"/>
      <c r="J1813" s="194"/>
      <c r="K1813" s="194"/>
      <c r="L1813" s="194"/>
      <c r="M1813" s="194"/>
      <c r="N1813" s="194"/>
      <c r="O1813" s="194"/>
      <c r="P1813" s="194"/>
      <c r="Q1813" s="194"/>
      <c r="R1813" s="194"/>
      <c r="S1813" s="194"/>
      <c r="T1813" s="194"/>
      <c r="U1813" s="194"/>
      <c r="V1813" s="194"/>
      <c r="W1813" s="194"/>
      <c r="X1813" s="194"/>
      <c r="Y1813" s="194"/>
      <c r="Z1813" s="194"/>
      <c r="AA1813" s="194"/>
      <c r="AB1813" s="194"/>
      <c r="AC1813" s="194"/>
      <c r="AD1813" s="194"/>
      <c r="AE1813" s="194"/>
      <c r="AF1813" s="194"/>
      <c r="AG1813" s="194"/>
      <c r="AH1813" s="194"/>
      <c r="AI1813" s="194"/>
      <c r="AJ1813" s="194"/>
      <c r="AK1813" s="194"/>
      <c r="AL1813" s="194"/>
      <c r="AM1813" s="194"/>
      <c r="AN1813" s="194"/>
      <c r="AO1813" s="194"/>
      <c r="AP1813" s="194"/>
      <c r="AQ1813" s="194"/>
      <c r="AR1813" s="194"/>
      <c r="AS1813" s="46"/>
    </row>
    <row r="1814" spans="2:45" s="192" customFormat="1">
      <c r="B1814" s="193"/>
      <c r="C1814" s="193"/>
      <c r="D1814" s="194"/>
      <c r="E1814" s="194"/>
      <c r="H1814" s="194"/>
      <c r="I1814" s="194"/>
      <c r="J1814" s="194"/>
      <c r="K1814" s="194"/>
      <c r="L1814" s="194"/>
      <c r="M1814" s="194"/>
      <c r="N1814" s="194"/>
      <c r="O1814" s="194"/>
      <c r="P1814" s="194"/>
      <c r="Q1814" s="194"/>
      <c r="R1814" s="194"/>
      <c r="S1814" s="194"/>
      <c r="T1814" s="194"/>
      <c r="U1814" s="194"/>
      <c r="V1814" s="194"/>
      <c r="W1814" s="194"/>
      <c r="X1814" s="194"/>
      <c r="Y1814" s="194"/>
      <c r="Z1814" s="194"/>
      <c r="AA1814" s="194"/>
      <c r="AB1814" s="194"/>
      <c r="AC1814" s="194"/>
      <c r="AD1814" s="194"/>
      <c r="AE1814" s="194"/>
      <c r="AF1814" s="194"/>
      <c r="AG1814" s="194"/>
      <c r="AH1814" s="194"/>
      <c r="AI1814" s="194"/>
      <c r="AJ1814" s="194"/>
      <c r="AK1814" s="194"/>
      <c r="AL1814" s="194"/>
      <c r="AM1814" s="194"/>
      <c r="AN1814" s="194"/>
      <c r="AO1814" s="194"/>
      <c r="AP1814" s="194"/>
      <c r="AQ1814" s="194"/>
      <c r="AR1814" s="194"/>
      <c r="AS1814" s="46"/>
    </row>
    <row r="1815" spans="2:45" s="192" customFormat="1">
      <c r="B1815" s="193"/>
      <c r="C1815" s="193"/>
      <c r="D1815" s="194"/>
      <c r="E1815" s="194"/>
      <c r="H1815" s="194"/>
      <c r="I1815" s="194"/>
      <c r="J1815" s="194"/>
      <c r="K1815" s="194"/>
      <c r="L1815" s="194"/>
      <c r="M1815" s="194"/>
      <c r="N1815" s="194"/>
      <c r="O1815" s="194"/>
      <c r="P1815" s="194"/>
      <c r="Q1815" s="194"/>
      <c r="R1815" s="194"/>
      <c r="S1815" s="194"/>
      <c r="T1815" s="194"/>
      <c r="U1815" s="194"/>
      <c r="V1815" s="194"/>
      <c r="W1815" s="194"/>
      <c r="X1815" s="194"/>
      <c r="Y1815" s="194"/>
      <c r="Z1815" s="194"/>
      <c r="AA1815" s="194"/>
      <c r="AB1815" s="194"/>
      <c r="AC1815" s="194"/>
      <c r="AD1815" s="194"/>
      <c r="AE1815" s="194"/>
      <c r="AF1815" s="194"/>
      <c r="AG1815" s="194"/>
      <c r="AH1815" s="194"/>
      <c r="AI1815" s="194"/>
      <c r="AJ1815" s="194"/>
      <c r="AK1815" s="194"/>
      <c r="AL1815" s="194"/>
      <c r="AM1815" s="194"/>
      <c r="AN1815" s="194"/>
      <c r="AO1815" s="194"/>
      <c r="AP1815" s="194"/>
      <c r="AQ1815" s="194"/>
      <c r="AR1815" s="194"/>
      <c r="AS1815" s="46"/>
    </row>
    <row r="1816" spans="2:45" s="192" customFormat="1">
      <c r="B1816" s="193"/>
      <c r="C1816" s="193"/>
      <c r="D1816" s="194"/>
      <c r="E1816" s="194"/>
      <c r="H1816" s="194"/>
      <c r="I1816" s="194"/>
      <c r="J1816" s="194"/>
      <c r="K1816" s="194"/>
      <c r="L1816" s="194"/>
      <c r="M1816" s="194"/>
      <c r="N1816" s="194"/>
      <c r="O1816" s="194"/>
      <c r="P1816" s="194"/>
      <c r="Q1816" s="194"/>
      <c r="R1816" s="194"/>
      <c r="S1816" s="194"/>
      <c r="T1816" s="194"/>
      <c r="U1816" s="194"/>
      <c r="V1816" s="194"/>
      <c r="W1816" s="194"/>
      <c r="X1816" s="194"/>
      <c r="Y1816" s="194"/>
      <c r="Z1816" s="194"/>
      <c r="AA1816" s="194"/>
      <c r="AB1816" s="194"/>
      <c r="AC1816" s="194"/>
      <c r="AD1816" s="194"/>
      <c r="AE1816" s="194"/>
      <c r="AF1816" s="194"/>
      <c r="AG1816" s="194"/>
      <c r="AH1816" s="194"/>
      <c r="AI1816" s="194"/>
      <c r="AJ1816" s="194"/>
      <c r="AK1816" s="194"/>
      <c r="AL1816" s="194"/>
      <c r="AM1816" s="194"/>
      <c r="AN1816" s="194"/>
      <c r="AO1816" s="194"/>
      <c r="AP1816" s="194"/>
      <c r="AQ1816" s="194"/>
      <c r="AR1816" s="194"/>
      <c r="AS1816" s="46"/>
    </row>
    <row r="1817" spans="2:45" s="192" customFormat="1">
      <c r="B1817" s="193"/>
      <c r="C1817" s="193"/>
      <c r="D1817" s="194"/>
      <c r="E1817" s="194"/>
      <c r="H1817" s="194"/>
      <c r="I1817" s="194"/>
      <c r="J1817" s="194"/>
      <c r="K1817" s="194"/>
      <c r="L1817" s="194"/>
      <c r="M1817" s="194"/>
      <c r="N1817" s="194"/>
      <c r="O1817" s="194"/>
      <c r="P1817" s="194"/>
      <c r="Q1817" s="194"/>
      <c r="R1817" s="194"/>
      <c r="S1817" s="194"/>
      <c r="T1817" s="194"/>
      <c r="U1817" s="194"/>
      <c r="V1817" s="194"/>
      <c r="W1817" s="194"/>
      <c r="X1817" s="194"/>
      <c r="Y1817" s="194"/>
      <c r="Z1817" s="194"/>
      <c r="AA1817" s="194"/>
      <c r="AB1817" s="194"/>
      <c r="AC1817" s="194"/>
      <c r="AD1817" s="194"/>
      <c r="AE1817" s="194"/>
      <c r="AF1817" s="194"/>
      <c r="AG1817" s="194"/>
      <c r="AH1817" s="194"/>
      <c r="AI1817" s="194"/>
      <c r="AJ1817" s="194"/>
      <c r="AK1817" s="194"/>
      <c r="AL1817" s="194"/>
      <c r="AM1817" s="194"/>
      <c r="AN1817" s="194"/>
      <c r="AO1817" s="194"/>
      <c r="AP1817" s="194"/>
      <c r="AQ1817" s="194"/>
      <c r="AR1817" s="194"/>
      <c r="AS1817" s="46"/>
    </row>
    <row r="1818" spans="2:45" s="192" customFormat="1">
      <c r="B1818" s="193"/>
      <c r="C1818" s="193"/>
      <c r="D1818" s="194"/>
      <c r="E1818" s="194"/>
      <c r="H1818" s="194"/>
      <c r="I1818" s="194"/>
      <c r="J1818" s="194"/>
      <c r="K1818" s="194"/>
      <c r="L1818" s="194"/>
      <c r="M1818" s="194"/>
      <c r="N1818" s="194"/>
      <c r="O1818" s="194"/>
      <c r="P1818" s="194"/>
      <c r="Q1818" s="194"/>
      <c r="R1818" s="194"/>
      <c r="S1818" s="194"/>
      <c r="T1818" s="194"/>
      <c r="U1818" s="194"/>
      <c r="V1818" s="194"/>
      <c r="W1818" s="194"/>
      <c r="X1818" s="194"/>
      <c r="Y1818" s="194"/>
      <c r="Z1818" s="194"/>
      <c r="AA1818" s="194"/>
      <c r="AB1818" s="194"/>
      <c r="AC1818" s="194"/>
      <c r="AD1818" s="194"/>
      <c r="AE1818" s="194"/>
      <c r="AF1818" s="194"/>
      <c r="AG1818" s="194"/>
      <c r="AH1818" s="194"/>
      <c r="AI1818" s="194"/>
      <c r="AJ1818" s="194"/>
      <c r="AK1818" s="194"/>
      <c r="AL1818" s="194"/>
      <c r="AM1818" s="194"/>
      <c r="AN1818" s="194"/>
      <c r="AO1818" s="194"/>
      <c r="AP1818" s="194"/>
      <c r="AQ1818" s="194"/>
      <c r="AR1818" s="194"/>
      <c r="AS1818" s="46"/>
    </row>
    <row r="1819" spans="2:45" s="192" customFormat="1">
      <c r="B1819" s="193"/>
      <c r="C1819" s="193"/>
      <c r="D1819" s="194"/>
      <c r="E1819" s="194"/>
      <c r="H1819" s="194"/>
      <c r="I1819" s="194"/>
      <c r="J1819" s="194"/>
      <c r="K1819" s="194"/>
      <c r="L1819" s="194"/>
      <c r="M1819" s="194"/>
      <c r="N1819" s="194"/>
      <c r="O1819" s="194"/>
      <c r="P1819" s="194"/>
      <c r="Q1819" s="194"/>
      <c r="R1819" s="194"/>
      <c r="S1819" s="194"/>
      <c r="T1819" s="194"/>
      <c r="U1819" s="194"/>
      <c r="V1819" s="194"/>
      <c r="W1819" s="194"/>
      <c r="X1819" s="194"/>
      <c r="Y1819" s="194"/>
      <c r="Z1819" s="194"/>
      <c r="AA1819" s="194"/>
      <c r="AB1819" s="194"/>
      <c r="AC1819" s="194"/>
      <c r="AD1819" s="194"/>
      <c r="AE1819" s="194"/>
      <c r="AF1819" s="194"/>
      <c r="AG1819" s="194"/>
      <c r="AH1819" s="194"/>
      <c r="AI1819" s="194"/>
      <c r="AJ1819" s="194"/>
      <c r="AK1819" s="194"/>
      <c r="AL1819" s="194"/>
      <c r="AM1819" s="194"/>
      <c r="AN1819" s="194"/>
      <c r="AO1819" s="194"/>
      <c r="AP1819" s="194"/>
      <c r="AQ1819" s="194"/>
      <c r="AR1819" s="194"/>
      <c r="AS1819" s="46"/>
    </row>
    <row r="1820" spans="2:45" s="192" customFormat="1">
      <c r="B1820" s="193"/>
      <c r="C1820" s="193"/>
      <c r="D1820" s="194"/>
      <c r="E1820" s="194"/>
      <c r="H1820" s="194"/>
      <c r="I1820" s="194"/>
      <c r="J1820" s="194"/>
      <c r="K1820" s="194"/>
      <c r="L1820" s="194"/>
      <c r="M1820" s="194"/>
      <c r="N1820" s="194"/>
      <c r="O1820" s="194"/>
      <c r="P1820" s="194"/>
      <c r="Q1820" s="194"/>
      <c r="R1820" s="194"/>
      <c r="S1820" s="194"/>
      <c r="T1820" s="194"/>
      <c r="U1820" s="194"/>
      <c r="V1820" s="194"/>
      <c r="W1820" s="194"/>
      <c r="X1820" s="194"/>
      <c r="Y1820" s="194"/>
      <c r="Z1820" s="194"/>
      <c r="AA1820" s="194"/>
      <c r="AB1820" s="194"/>
      <c r="AC1820" s="194"/>
      <c r="AD1820" s="194"/>
      <c r="AE1820" s="194"/>
      <c r="AF1820" s="194"/>
      <c r="AG1820" s="194"/>
      <c r="AH1820" s="194"/>
      <c r="AI1820" s="194"/>
      <c r="AJ1820" s="194"/>
      <c r="AK1820" s="194"/>
      <c r="AL1820" s="194"/>
      <c r="AM1820" s="194"/>
      <c r="AN1820" s="194"/>
      <c r="AO1820" s="194"/>
      <c r="AP1820" s="194"/>
      <c r="AQ1820" s="194"/>
      <c r="AR1820" s="194"/>
      <c r="AS1820" s="46"/>
    </row>
    <row r="1821" spans="2:45" s="192" customFormat="1">
      <c r="B1821" s="193"/>
      <c r="C1821" s="193"/>
      <c r="D1821" s="194"/>
      <c r="E1821" s="194"/>
      <c r="H1821" s="194"/>
      <c r="I1821" s="194"/>
      <c r="J1821" s="194"/>
      <c r="K1821" s="194"/>
      <c r="L1821" s="194"/>
      <c r="M1821" s="194"/>
      <c r="N1821" s="194"/>
      <c r="O1821" s="194"/>
      <c r="P1821" s="194"/>
      <c r="Q1821" s="194"/>
      <c r="R1821" s="194"/>
      <c r="S1821" s="194"/>
      <c r="T1821" s="194"/>
      <c r="U1821" s="194"/>
      <c r="V1821" s="194"/>
      <c r="W1821" s="194"/>
      <c r="X1821" s="194"/>
      <c r="Y1821" s="194"/>
      <c r="Z1821" s="194"/>
      <c r="AA1821" s="194"/>
      <c r="AB1821" s="194"/>
      <c r="AC1821" s="194"/>
      <c r="AD1821" s="194"/>
      <c r="AE1821" s="194"/>
      <c r="AF1821" s="194"/>
      <c r="AG1821" s="194"/>
      <c r="AH1821" s="194"/>
      <c r="AI1821" s="194"/>
      <c r="AJ1821" s="194"/>
      <c r="AK1821" s="194"/>
      <c r="AL1821" s="194"/>
      <c r="AM1821" s="194"/>
      <c r="AN1821" s="194"/>
      <c r="AO1821" s="194"/>
      <c r="AP1821" s="194"/>
      <c r="AQ1821" s="194"/>
      <c r="AR1821" s="194"/>
      <c r="AS1821" s="46"/>
    </row>
    <row r="1822" spans="2:45" s="192" customFormat="1">
      <c r="B1822" s="193"/>
      <c r="C1822" s="193"/>
      <c r="D1822" s="194"/>
      <c r="E1822" s="194"/>
      <c r="H1822" s="194"/>
      <c r="I1822" s="194"/>
      <c r="J1822" s="194"/>
      <c r="K1822" s="194"/>
      <c r="L1822" s="194"/>
      <c r="M1822" s="194"/>
      <c r="N1822" s="194"/>
      <c r="O1822" s="194"/>
      <c r="P1822" s="194"/>
      <c r="Q1822" s="194"/>
      <c r="R1822" s="194"/>
      <c r="S1822" s="194"/>
      <c r="T1822" s="194"/>
      <c r="U1822" s="194"/>
      <c r="V1822" s="194"/>
      <c r="W1822" s="194"/>
      <c r="X1822" s="194"/>
      <c r="Y1822" s="194"/>
      <c r="Z1822" s="194"/>
      <c r="AA1822" s="194"/>
      <c r="AB1822" s="194"/>
      <c r="AC1822" s="194"/>
      <c r="AD1822" s="194"/>
      <c r="AE1822" s="194"/>
      <c r="AF1822" s="194"/>
      <c r="AG1822" s="194"/>
      <c r="AH1822" s="194"/>
      <c r="AI1822" s="194"/>
      <c r="AJ1822" s="194"/>
      <c r="AK1822" s="194"/>
      <c r="AL1822" s="194"/>
      <c r="AM1822" s="194"/>
      <c r="AN1822" s="194"/>
      <c r="AO1822" s="194"/>
      <c r="AP1822" s="194"/>
      <c r="AQ1822" s="194"/>
      <c r="AR1822" s="194"/>
      <c r="AS1822" s="46"/>
    </row>
    <row r="1823" spans="2:45" s="192" customFormat="1">
      <c r="B1823" s="193"/>
      <c r="C1823" s="193"/>
      <c r="D1823" s="194"/>
      <c r="E1823" s="194"/>
      <c r="H1823" s="194"/>
      <c r="I1823" s="194"/>
      <c r="J1823" s="194"/>
      <c r="K1823" s="194"/>
      <c r="L1823" s="194"/>
      <c r="M1823" s="194"/>
      <c r="N1823" s="194"/>
      <c r="O1823" s="194"/>
      <c r="P1823" s="194"/>
      <c r="Q1823" s="194"/>
      <c r="R1823" s="194"/>
      <c r="S1823" s="194"/>
      <c r="T1823" s="194"/>
      <c r="U1823" s="194"/>
      <c r="V1823" s="194"/>
      <c r="W1823" s="194"/>
      <c r="X1823" s="194"/>
      <c r="Y1823" s="194"/>
      <c r="Z1823" s="194"/>
      <c r="AA1823" s="194"/>
      <c r="AB1823" s="194"/>
      <c r="AC1823" s="194"/>
      <c r="AD1823" s="194"/>
      <c r="AE1823" s="194"/>
      <c r="AF1823" s="194"/>
      <c r="AG1823" s="194"/>
      <c r="AH1823" s="194"/>
      <c r="AI1823" s="194"/>
      <c r="AJ1823" s="194"/>
      <c r="AK1823" s="194"/>
      <c r="AL1823" s="194"/>
      <c r="AM1823" s="194"/>
      <c r="AN1823" s="194"/>
      <c r="AO1823" s="194"/>
      <c r="AP1823" s="194"/>
      <c r="AQ1823" s="194"/>
      <c r="AR1823" s="194"/>
      <c r="AS1823" s="46"/>
    </row>
    <row r="1824" spans="2:45" s="192" customFormat="1">
      <c r="B1824" s="193"/>
      <c r="C1824" s="193"/>
      <c r="D1824" s="194"/>
      <c r="E1824" s="194"/>
      <c r="H1824" s="194"/>
      <c r="I1824" s="194"/>
      <c r="J1824" s="194"/>
      <c r="K1824" s="194"/>
      <c r="L1824" s="194"/>
      <c r="M1824" s="194"/>
      <c r="N1824" s="194"/>
      <c r="O1824" s="194"/>
      <c r="P1824" s="194"/>
      <c r="Q1824" s="194"/>
      <c r="R1824" s="194"/>
      <c r="S1824" s="194"/>
      <c r="T1824" s="194"/>
      <c r="U1824" s="194"/>
      <c r="V1824" s="194"/>
      <c r="W1824" s="194"/>
      <c r="X1824" s="194"/>
      <c r="Y1824" s="194"/>
      <c r="Z1824" s="194"/>
      <c r="AA1824" s="194"/>
      <c r="AB1824" s="194"/>
      <c r="AC1824" s="194"/>
      <c r="AD1824" s="194"/>
      <c r="AE1824" s="194"/>
      <c r="AF1824" s="194"/>
      <c r="AG1824" s="194"/>
      <c r="AH1824" s="194"/>
      <c r="AI1824" s="194"/>
      <c r="AJ1824" s="194"/>
      <c r="AK1824" s="194"/>
      <c r="AL1824" s="194"/>
      <c r="AM1824" s="194"/>
      <c r="AN1824" s="194"/>
      <c r="AO1824" s="194"/>
      <c r="AP1824" s="194"/>
      <c r="AQ1824" s="194"/>
      <c r="AR1824" s="194"/>
      <c r="AS1824" s="46"/>
    </row>
    <row r="1825" spans="2:45" s="192" customFormat="1">
      <c r="B1825" s="193"/>
      <c r="C1825" s="193"/>
      <c r="D1825" s="194"/>
      <c r="E1825" s="194"/>
      <c r="H1825" s="194"/>
      <c r="I1825" s="194"/>
      <c r="J1825" s="194"/>
      <c r="K1825" s="194"/>
      <c r="L1825" s="194"/>
      <c r="M1825" s="194"/>
      <c r="N1825" s="194"/>
      <c r="O1825" s="194"/>
      <c r="P1825" s="194"/>
      <c r="Q1825" s="194"/>
      <c r="R1825" s="194"/>
      <c r="S1825" s="194"/>
      <c r="T1825" s="194"/>
      <c r="U1825" s="194"/>
      <c r="V1825" s="194"/>
      <c r="W1825" s="194"/>
      <c r="X1825" s="194"/>
      <c r="Y1825" s="194"/>
      <c r="Z1825" s="194"/>
      <c r="AA1825" s="194"/>
      <c r="AB1825" s="194"/>
      <c r="AC1825" s="194"/>
      <c r="AD1825" s="194"/>
      <c r="AE1825" s="194"/>
      <c r="AF1825" s="194"/>
      <c r="AG1825" s="194"/>
      <c r="AH1825" s="194"/>
      <c r="AI1825" s="194"/>
      <c r="AJ1825" s="194"/>
      <c r="AK1825" s="194"/>
      <c r="AL1825" s="194"/>
      <c r="AM1825" s="194"/>
      <c r="AN1825" s="194"/>
      <c r="AO1825" s="194"/>
      <c r="AP1825" s="194"/>
      <c r="AQ1825" s="194"/>
      <c r="AR1825" s="194"/>
      <c r="AS1825" s="46"/>
    </row>
    <row r="1826" spans="2:45" s="192" customFormat="1">
      <c r="B1826" s="193"/>
      <c r="C1826" s="193"/>
      <c r="D1826" s="194"/>
      <c r="E1826" s="194"/>
      <c r="H1826" s="194"/>
      <c r="I1826" s="194"/>
      <c r="J1826" s="194"/>
      <c r="K1826" s="194"/>
      <c r="L1826" s="194"/>
      <c r="M1826" s="194"/>
      <c r="N1826" s="194"/>
      <c r="O1826" s="194"/>
      <c r="P1826" s="194"/>
      <c r="Q1826" s="194"/>
      <c r="R1826" s="194"/>
      <c r="S1826" s="194"/>
      <c r="T1826" s="194"/>
      <c r="U1826" s="194"/>
      <c r="V1826" s="194"/>
      <c r="W1826" s="194"/>
      <c r="X1826" s="194"/>
      <c r="Y1826" s="194"/>
      <c r="Z1826" s="194"/>
      <c r="AA1826" s="194"/>
      <c r="AB1826" s="194"/>
      <c r="AC1826" s="194"/>
      <c r="AD1826" s="194"/>
      <c r="AE1826" s="194"/>
      <c r="AF1826" s="194"/>
      <c r="AG1826" s="194"/>
      <c r="AH1826" s="194"/>
      <c r="AI1826" s="194"/>
      <c r="AJ1826" s="194"/>
      <c r="AK1826" s="194"/>
      <c r="AL1826" s="194"/>
      <c r="AM1826" s="194"/>
      <c r="AN1826" s="194"/>
      <c r="AO1826" s="194"/>
      <c r="AP1826" s="194"/>
      <c r="AQ1826" s="194"/>
      <c r="AR1826" s="194"/>
      <c r="AS1826" s="46"/>
    </row>
    <row r="1827" spans="2:45" s="192" customFormat="1">
      <c r="B1827" s="193"/>
      <c r="C1827" s="193"/>
      <c r="D1827" s="194"/>
      <c r="E1827" s="194"/>
      <c r="H1827" s="194"/>
      <c r="I1827" s="194"/>
      <c r="J1827" s="194"/>
      <c r="K1827" s="194"/>
      <c r="L1827" s="194"/>
      <c r="M1827" s="194"/>
      <c r="N1827" s="194"/>
      <c r="O1827" s="194"/>
      <c r="P1827" s="194"/>
      <c r="Q1827" s="194"/>
      <c r="R1827" s="194"/>
      <c r="S1827" s="194"/>
      <c r="T1827" s="194"/>
      <c r="U1827" s="194"/>
      <c r="V1827" s="194"/>
      <c r="W1827" s="194"/>
      <c r="X1827" s="194"/>
      <c r="Y1827" s="194"/>
      <c r="Z1827" s="194"/>
      <c r="AA1827" s="194"/>
      <c r="AB1827" s="194"/>
      <c r="AC1827" s="194"/>
      <c r="AD1827" s="194"/>
      <c r="AE1827" s="194"/>
      <c r="AF1827" s="194"/>
      <c r="AG1827" s="194"/>
      <c r="AH1827" s="194"/>
      <c r="AI1827" s="194"/>
      <c r="AJ1827" s="194"/>
      <c r="AK1827" s="194"/>
      <c r="AL1827" s="194"/>
      <c r="AM1827" s="194"/>
      <c r="AN1827" s="194"/>
      <c r="AO1827" s="194"/>
      <c r="AP1827" s="194"/>
      <c r="AQ1827" s="194"/>
      <c r="AR1827" s="194"/>
      <c r="AS1827" s="46"/>
    </row>
    <row r="1828" spans="2:45" s="192" customFormat="1">
      <c r="B1828" s="193"/>
      <c r="C1828" s="193"/>
      <c r="D1828" s="194"/>
      <c r="E1828" s="194"/>
      <c r="H1828" s="194"/>
      <c r="I1828" s="194"/>
      <c r="J1828" s="194"/>
      <c r="K1828" s="194"/>
      <c r="L1828" s="194"/>
      <c r="M1828" s="194"/>
      <c r="N1828" s="194"/>
      <c r="O1828" s="194"/>
      <c r="P1828" s="194"/>
      <c r="Q1828" s="194"/>
      <c r="R1828" s="194"/>
      <c r="S1828" s="194"/>
      <c r="T1828" s="194"/>
      <c r="U1828" s="194"/>
      <c r="V1828" s="194"/>
      <c r="W1828" s="194"/>
      <c r="X1828" s="194"/>
      <c r="Y1828" s="194"/>
      <c r="Z1828" s="194"/>
      <c r="AA1828" s="194"/>
      <c r="AB1828" s="194"/>
      <c r="AC1828" s="194"/>
      <c r="AD1828" s="194"/>
      <c r="AE1828" s="194"/>
      <c r="AF1828" s="194"/>
      <c r="AG1828" s="194"/>
      <c r="AH1828" s="194"/>
      <c r="AI1828" s="194"/>
      <c r="AJ1828" s="194"/>
      <c r="AK1828" s="194"/>
      <c r="AL1828" s="194"/>
      <c r="AM1828" s="194"/>
      <c r="AN1828" s="194"/>
      <c r="AO1828" s="194"/>
      <c r="AP1828" s="194"/>
      <c r="AQ1828" s="194"/>
      <c r="AR1828" s="194"/>
      <c r="AS1828" s="46"/>
    </row>
    <row r="1829" spans="2:45" s="192" customFormat="1">
      <c r="B1829" s="193"/>
      <c r="C1829" s="193"/>
      <c r="D1829" s="194"/>
      <c r="E1829" s="194"/>
      <c r="H1829" s="194"/>
      <c r="I1829" s="194"/>
      <c r="J1829" s="194"/>
      <c r="K1829" s="194"/>
      <c r="L1829" s="194"/>
      <c r="M1829" s="194"/>
      <c r="N1829" s="194"/>
      <c r="O1829" s="194"/>
      <c r="P1829" s="194"/>
      <c r="Q1829" s="194"/>
      <c r="R1829" s="194"/>
      <c r="S1829" s="194"/>
      <c r="T1829" s="194"/>
      <c r="U1829" s="194"/>
      <c r="V1829" s="194"/>
      <c r="W1829" s="194"/>
      <c r="X1829" s="194"/>
      <c r="Y1829" s="194"/>
      <c r="Z1829" s="194"/>
      <c r="AA1829" s="194"/>
      <c r="AB1829" s="194"/>
      <c r="AC1829" s="194"/>
      <c r="AD1829" s="194"/>
      <c r="AE1829" s="194"/>
      <c r="AF1829" s="194"/>
      <c r="AG1829" s="194"/>
      <c r="AH1829" s="194"/>
      <c r="AI1829" s="194"/>
      <c r="AJ1829" s="194"/>
      <c r="AK1829" s="194"/>
      <c r="AL1829" s="194"/>
      <c r="AM1829" s="194"/>
      <c r="AN1829" s="194"/>
      <c r="AO1829" s="194"/>
      <c r="AP1829" s="194"/>
      <c r="AQ1829" s="194"/>
      <c r="AR1829" s="194"/>
      <c r="AS1829" s="46"/>
    </row>
    <row r="1830" spans="2:45" s="192" customFormat="1">
      <c r="B1830" s="193"/>
      <c r="C1830" s="193"/>
      <c r="D1830" s="194"/>
      <c r="E1830" s="194"/>
      <c r="H1830" s="194"/>
      <c r="I1830" s="194"/>
      <c r="J1830" s="194"/>
      <c r="K1830" s="194"/>
      <c r="L1830" s="194"/>
      <c r="M1830" s="194"/>
      <c r="N1830" s="194"/>
      <c r="O1830" s="194"/>
      <c r="P1830" s="194"/>
      <c r="Q1830" s="194"/>
      <c r="R1830" s="194"/>
      <c r="S1830" s="194"/>
      <c r="T1830" s="194"/>
      <c r="U1830" s="194"/>
      <c r="V1830" s="194"/>
      <c r="W1830" s="194"/>
      <c r="X1830" s="194"/>
      <c r="Y1830" s="194"/>
      <c r="Z1830" s="194"/>
      <c r="AA1830" s="194"/>
      <c r="AB1830" s="194"/>
      <c r="AC1830" s="194"/>
      <c r="AD1830" s="194"/>
      <c r="AE1830" s="194"/>
      <c r="AF1830" s="194"/>
      <c r="AG1830" s="194"/>
      <c r="AH1830" s="194"/>
      <c r="AI1830" s="194"/>
      <c r="AJ1830" s="194"/>
      <c r="AK1830" s="194"/>
      <c r="AL1830" s="194"/>
      <c r="AM1830" s="194"/>
      <c r="AN1830" s="194"/>
      <c r="AO1830" s="194"/>
      <c r="AP1830" s="194"/>
      <c r="AQ1830" s="194"/>
      <c r="AR1830" s="194"/>
      <c r="AS1830" s="46"/>
    </row>
    <row r="1831" spans="2:45" s="192" customFormat="1">
      <c r="B1831" s="193"/>
      <c r="C1831" s="193"/>
      <c r="D1831" s="194"/>
      <c r="E1831" s="194"/>
      <c r="H1831" s="194"/>
      <c r="I1831" s="194"/>
      <c r="J1831" s="194"/>
      <c r="K1831" s="194"/>
      <c r="L1831" s="194"/>
      <c r="M1831" s="194"/>
      <c r="N1831" s="194"/>
      <c r="O1831" s="194"/>
      <c r="P1831" s="194"/>
      <c r="Q1831" s="194"/>
      <c r="R1831" s="194"/>
      <c r="S1831" s="194"/>
      <c r="T1831" s="194"/>
      <c r="U1831" s="194"/>
      <c r="V1831" s="194"/>
      <c r="W1831" s="194"/>
      <c r="X1831" s="194"/>
      <c r="Y1831" s="194"/>
      <c r="Z1831" s="194"/>
      <c r="AA1831" s="194"/>
      <c r="AB1831" s="194"/>
      <c r="AC1831" s="194"/>
      <c r="AD1831" s="194"/>
      <c r="AE1831" s="194"/>
      <c r="AF1831" s="194"/>
      <c r="AG1831" s="194"/>
      <c r="AH1831" s="194"/>
      <c r="AI1831" s="194"/>
      <c r="AJ1831" s="194"/>
      <c r="AK1831" s="194"/>
      <c r="AL1831" s="194"/>
      <c r="AM1831" s="194"/>
      <c r="AN1831" s="194"/>
      <c r="AO1831" s="194"/>
      <c r="AP1831" s="194"/>
      <c r="AQ1831" s="194"/>
      <c r="AR1831" s="194"/>
      <c r="AS1831" s="46"/>
    </row>
    <row r="1832" spans="2:45" s="192" customFormat="1">
      <c r="B1832" s="193"/>
      <c r="C1832" s="193"/>
      <c r="D1832" s="194"/>
      <c r="E1832" s="194"/>
      <c r="H1832" s="194"/>
      <c r="I1832" s="194"/>
      <c r="J1832" s="194"/>
      <c r="K1832" s="194"/>
      <c r="L1832" s="194"/>
      <c r="M1832" s="194"/>
      <c r="N1832" s="194"/>
      <c r="O1832" s="194"/>
      <c r="P1832" s="194"/>
      <c r="Q1832" s="194"/>
      <c r="R1832" s="194"/>
      <c r="S1832" s="194"/>
      <c r="T1832" s="194"/>
      <c r="U1832" s="194"/>
      <c r="V1832" s="194"/>
      <c r="W1832" s="194"/>
      <c r="X1832" s="194"/>
      <c r="Y1832" s="194"/>
      <c r="Z1832" s="194"/>
      <c r="AA1832" s="194"/>
      <c r="AB1832" s="194"/>
      <c r="AC1832" s="194"/>
      <c r="AD1832" s="194"/>
      <c r="AE1832" s="194"/>
      <c r="AF1832" s="194"/>
      <c r="AG1832" s="194"/>
      <c r="AH1832" s="194"/>
      <c r="AI1832" s="194"/>
      <c r="AJ1832" s="194"/>
      <c r="AK1832" s="194"/>
      <c r="AL1832" s="194"/>
      <c r="AM1832" s="194"/>
      <c r="AN1832" s="194"/>
      <c r="AO1832" s="194"/>
      <c r="AP1832" s="194"/>
      <c r="AQ1832" s="194"/>
      <c r="AR1832" s="194"/>
      <c r="AS1832" s="46"/>
    </row>
    <row r="1833" spans="2:45" s="192" customFormat="1">
      <c r="B1833" s="193"/>
      <c r="C1833" s="193"/>
      <c r="D1833" s="194"/>
      <c r="E1833" s="194"/>
      <c r="H1833" s="194"/>
      <c r="I1833" s="194"/>
      <c r="J1833" s="194"/>
      <c r="K1833" s="194"/>
      <c r="L1833" s="194"/>
      <c r="M1833" s="194"/>
      <c r="N1833" s="194"/>
      <c r="O1833" s="194"/>
      <c r="P1833" s="194"/>
      <c r="Q1833" s="194"/>
      <c r="R1833" s="194"/>
      <c r="S1833" s="194"/>
      <c r="T1833" s="194"/>
      <c r="U1833" s="194"/>
      <c r="V1833" s="194"/>
      <c r="W1833" s="194"/>
      <c r="X1833" s="194"/>
      <c r="Y1833" s="194"/>
      <c r="Z1833" s="194"/>
      <c r="AA1833" s="194"/>
      <c r="AB1833" s="194"/>
      <c r="AC1833" s="194"/>
      <c r="AD1833" s="194"/>
      <c r="AE1833" s="194"/>
      <c r="AF1833" s="194"/>
      <c r="AG1833" s="194"/>
      <c r="AH1833" s="194"/>
      <c r="AI1833" s="194"/>
      <c r="AJ1833" s="194"/>
      <c r="AK1833" s="194"/>
      <c r="AL1833" s="194"/>
      <c r="AM1833" s="194"/>
      <c r="AN1833" s="194"/>
      <c r="AO1833" s="194"/>
      <c r="AP1833" s="194"/>
      <c r="AQ1833" s="194"/>
      <c r="AR1833" s="194"/>
      <c r="AS1833" s="46"/>
    </row>
    <row r="1834" spans="2:45" s="192" customFormat="1">
      <c r="B1834" s="193"/>
      <c r="C1834" s="193"/>
      <c r="D1834" s="194"/>
      <c r="E1834" s="194"/>
      <c r="H1834" s="194"/>
      <c r="I1834" s="194"/>
      <c r="J1834" s="194"/>
      <c r="K1834" s="194"/>
      <c r="L1834" s="194"/>
      <c r="M1834" s="194"/>
      <c r="N1834" s="194"/>
      <c r="O1834" s="194"/>
      <c r="P1834" s="194"/>
      <c r="Q1834" s="194"/>
      <c r="R1834" s="194"/>
      <c r="S1834" s="194"/>
      <c r="T1834" s="194"/>
      <c r="U1834" s="194"/>
      <c r="V1834" s="194"/>
      <c r="W1834" s="194"/>
      <c r="X1834" s="194"/>
      <c r="Y1834" s="194"/>
      <c r="Z1834" s="194"/>
      <c r="AA1834" s="194"/>
      <c r="AB1834" s="194"/>
      <c r="AC1834" s="194"/>
      <c r="AD1834" s="194"/>
      <c r="AE1834" s="194"/>
      <c r="AF1834" s="194"/>
      <c r="AG1834" s="194"/>
      <c r="AH1834" s="194"/>
      <c r="AI1834" s="194"/>
      <c r="AJ1834" s="194"/>
      <c r="AK1834" s="194"/>
      <c r="AL1834" s="194"/>
      <c r="AM1834" s="194"/>
      <c r="AN1834" s="194"/>
      <c r="AO1834" s="194"/>
      <c r="AP1834" s="194"/>
      <c r="AQ1834" s="194"/>
      <c r="AR1834" s="194"/>
      <c r="AS1834" s="46"/>
    </row>
    <row r="1835" spans="2:45" s="192" customFormat="1">
      <c r="B1835" s="193"/>
      <c r="C1835" s="193"/>
      <c r="D1835" s="194"/>
      <c r="E1835" s="194"/>
      <c r="H1835" s="194"/>
      <c r="I1835" s="194"/>
      <c r="J1835" s="194"/>
      <c r="K1835" s="194"/>
      <c r="L1835" s="194"/>
      <c r="M1835" s="194"/>
      <c r="N1835" s="194"/>
      <c r="O1835" s="194"/>
      <c r="P1835" s="194"/>
      <c r="Q1835" s="194"/>
      <c r="R1835" s="194"/>
      <c r="S1835" s="194"/>
      <c r="T1835" s="194"/>
      <c r="U1835" s="194"/>
      <c r="V1835" s="194"/>
      <c r="W1835" s="194"/>
      <c r="X1835" s="194"/>
      <c r="Y1835" s="194"/>
      <c r="Z1835" s="194"/>
      <c r="AA1835" s="194"/>
      <c r="AB1835" s="194"/>
      <c r="AC1835" s="194"/>
      <c r="AD1835" s="194"/>
      <c r="AE1835" s="194"/>
      <c r="AF1835" s="194"/>
      <c r="AG1835" s="194"/>
      <c r="AH1835" s="194"/>
      <c r="AI1835" s="194"/>
      <c r="AJ1835" s="194"/>
      <c r="AK1835" s="194"/>
      <c r="AL1835" s="194"/>
      <c r="AM1835" s="194"/>
      <c r="AN1835" s="194"/>
      <c r="AO1835" s="194"/>
      <c r="AP1835" s="194"/>
      <c r="AQ1835" s="194"/>
      <c r="AR1835" s="194"/>
      <c r="AS1835" s="46"/>
    </row>
    <row r="1836" spans="2:45" s="192" customFormat="1">
      <c r="B1836" s="193"/>
      <c r="C1836" s="193"/>
      <c r="D1836" s="194"/>
      <c r="E1836" s="194"/>
      <c r="H1836" s="194"/>
      <c r="I1836" s="194"/>
      <c r="J1836" s="194"/>
      <c r="K1836" s="194"/>
      <c r="L1836" s="194"/>
      <c r="M1836" s="194"/>
      <c r="N1836" s="194"/>
      <c r="O1836" s="194"/>
      <c r="P1836" s="194"/>
      <c r="Q1836" s="194"/>
      <c r="R1836" s="194"/>
      <c r="S1836" s="194"/>
      <c r="T1836" s="194"/>
      <c r="U1836" s="194"/>
      <c r="V1836" s="194"/>
      <c r="W1836" s="194"/>
      <c r="X1836" s="194"/>
      <c r="Y1836" s="194"/>
      <c r="Z1836" s="194"/>
      <c r="AA1836" s="194"/>
      <c r="AB1836" s="194"/>
      <c r="AC1836" s="194"/>
      <c r="AD1836" s="194"/>
      <c r="AE1836" s="194"/>
      <c r="AF1836" s="194"/>
      <c r="AG1836" s="194"/>
      <c r="AH1836" s="194"/>
      <c r="AI1836" s="194"/>
      <c r="AJ1836" s="194"/>
      <c r="AK1836" s="194"/>
      <c r="AL1836" s="194"/>
      <c r="AM1836" s="194"/>
      <c r="AN1836" s="194"/>
      <c r="AO1836" s="194"/>
      <c r="AP1836" s="194"/>
      <c r="AQ1836" s="194"/>
      <c r="AR1836" s="194"/>
      <c r="AS1836" s="46"/>
    </row>
    <row r="1837" spans="2:45" s="192" customFormat="1">
      <c r="B1837" s="193"/>
      <c r="C1837" s="193"/>
      <c r="D1837" s="194"/>
      <c r="E1837" s="194"/>
      <c r="H1837" s="194"/>
      <c r="I1837" s="194"/>
      <c r="J1837" s="194"/>
      <c r="K1837" s="194"/>
      <c r="L1837" s="194"/>
      <c r="M1837" s="194"/>
      <c r="N1837" s="194"/>
      <c r="O1837" s="194"/>
      <c r="P1837" s="194"/>
      <c r="Q1837" s="194"/>
      <c r="R1837" s="194"/>
      <c r="S1837" s="194"/>
      <c r="T1837" s="194"/>
      <c r="U1837" s="194"/>
      <c r="V1837" s="194"/>
      <c r="W1837" s="194"/>
      <c r="X1837" s="194"/>
      <c r="Y1837" s="194"/>
      <c r="Z1837" s="194"/>
      <c r="AA1837" s="194"/>
      <c r="AB1837" s="194"/>
      <c r="AC1837" s="194"/>
      <c r="AD1837" s="194"/>
      <c r="AE1837" s="194"/>
      <c r="AF1837" s="194"/>
      <c r="AG1837" s="194"/>
      <c r="AH1837" s="194"/>
      <c r="AI1837" s="194"/>
      <c r="AJ1837" s="194"/>
      <c r="AK1837" s="194"/>
      <c r="AL1837" s="194"/>
      <c r="AM1837" s="194"/>
      <c r="AN1837" s="194"/>
      <c r="AO1837" s="194"/>
      <c r="AP1837" s="194"/>
      <c r="AQ1837" s="194"/>
      <c r="AR1837" s="194"/>
      <c r="AS1837" s="46"/>
    </row>
    <row r="1838" spans="2:45" s="192" customFormat="1">
      <c r="B1838" s="193"/>
      <c r="C1838" s="193"/>
      <c r="D1838" s="194"/>
      <c r="E1838" s="194"/>
      <c r="H1838" s="194"/>
      <c r="I1838" s="194"/>
      <c r="J1838" s="194"/>
      <c r="K1838" s="194"/>
      <c r="L1838" s="194"/>
      <c r="M1838" s="194"/>
      <c r="N1838" s="194"/>
      <c r="O1838" s="194"/>
      <c r="P1838" s="194"/>
      <c r="Q1838" s="194"/>
      <c r="R1838" s="194"/>
      <c r="S1838" s="194"/>
      <c r="T1838" s="194"/>
      <c r="U1838" s="194"/>
      <c r="V1838" s="194"/>
      <c r="W1838" s="194"/>
      <c r="X1838" s="194"/>
      <c r="Y1838" s="194"/>
      <c r="Z1838" s="194"/>
      <c r="AA1838" s="194"/>
      <c r="AB1838" s="194"/>
      <c r="AC1838" s="194"/>
      <c r="AD1838" s="194"/>
      <c r="AE1838" s="194"/>
      <c r="AF1838" s="194"/>
      <c r="AG1838" s="194"/>
      <c r="AH1838" s="194"/>
      <c r="AI1838" s="194"/>
      <c r="AJ1838" s="194"/>
      <c r="AK1838" s="194"/>
      <c r="AL1838" s="194"/>
      <c r="AM1838" s="194"/>
      <c r="AN1838" s="194"/>
      <c r="AO1838" s="194"/>
      <c r="AP1838" s="194"/>
      <c r="AQ1838" s="194"/>
      <c r="AR1838" s="194"/>
      <c r="AS1838" s="46"/>
    </row>
    <row r="1839" spans="2:45" s="192" customFormat="1">
      <c r="B1839" s="193"/>
      <c r="C1839" s="193"/>
      <c r="D1839" s="194"/>
      <c r="E1839" s="194"/>
      <c r="H1839" s="194"/>
      <c r="I1839" s="194"/>
      <c r="J1839" s="194"/>
      <c r="K1839" s="194"/>
      <c r="L1839" s="194"/>
      <c r="M1839" s="194"/>
      <c r="N1839" s="194"/>
      <c r="O1839" s="194"/>
      <c r="P1839" s="194"/>
      <c r="Q1839" s="194"/>
      <c r="R1839" s="194"/>
      <c r="S1839" s="194"/>
      <c r="T1839" s="194"/>
      <c r="U1839" s="194"/>
      <c r="V1839" s="194"/>
      <c r="W1839" s="194"/>
      <c r="X1839" s="194"/>
      <c r="Y1839" s="194"/>
      <c r="Z1839" s="194"/>
      <c r="AA1839" s="194"/>
      <c r="AB1839" s="194"/>
      <c r="AC1839" s="194"/>
      <c r="AD1839" s="194"/>
      <c r="AE1839" s="194"/>
      <c r="AF1839" s="194"/>
      <c r="AG1839" s="194"/>
      <c r="AH1839" s="194"/>
      <c r="AI1839" s="194"/>
      <c r="AJ1839" s="194"/>
      <c r="AK1839" s="194"/>
      <c r="AL1839" s="194"/>
      <c r="AM1839" s="194"/>
      <c r="AN1839" s="194"/>
      <c r="AO1839" s="194"/>
      <c r="AP1839" s="194"/>
      <c r="AQ1839" s="194"/>
      <c r="AR1839" s="194"/>
      <c r="AS1839" s="46"/>
    </row>
    <row r="1840" spans="2:45" s="192" customFormat="1">
      <c r="B1840" s="193"/>
      <c r="C1840" s="193"/>
      <c r="D1840" s="194"/>
      <c r="E1840" s="194"/>
      <c r="H1840" s="194"/>
      <c r="I1840" s="194"/>
      <c r="J1840" s="194"/>
      <c r="K1840" s="194"/>
      <c r="L1840" s="194"/>
      <c r="M1840" s="194"/>
      <c r="N1840" s="194"/>
      <c r="O1840" s="194"/>
      <c r="P1840" s="194"/>
      <c r="Q1840" s="194"/>
      <c r="R1840" s="194"/>
      <c r="S1840" s="194"/>
      <c r="T1840" s="194"/>
      <c r="U1840" s="194"/>
      <c r="V1840" s="194"/>
      <c r="W1840" s="194"/>
      <c r="X1840" s="194"/>
      <c r="Y1840" s="194"/>
      <c r="Z1840" s="194"/>
      <c r="AA1840" s="194"/>
      <c r="AB1840" s="194"/>
      <c r="AC1840" s="194"/>
      <c r="AD1840" s="194"/>
      <c r="AE1840" s="194"/>
      <c r="AF1840" s="194"/>
      <c r="AG1840" s="194"/>
      <c r="AH1840" s="194"/>
      <c r="AI1840" s="194"/>
      <c r="AJ1840" s="194"/>
      <c r="AK1840" s="194"/>
      <c r="AL1840" s="194"/>
      <c r="AM1840" s="194"/>
      <c r="AN1840" s="194"/>
      <c r="AO1840" s="194"/>
      <c r="AP1840" s="194"/>
      <c r="AQ1840" s="194"/>
      <c r="AR1840" s="194"/>
      <c r="AS1840" s="46"/>
    </row>
    <row r="1841" spans="2:45" s="192" customFormat="1">
      <c r="B1841" s="193"/>
      <c r="C1841" s="193"/>
      <c r="D1841" s="194"/>
      <c r="E1841" s="194"/>
      <c r="H1841" s="194"/>
      <c r="I1841" s="194"/>
      <c r="J1841" s="194"/>
      <c r="K1841" s="194"/>
      <c r="L1841" s="194"/>
      <c r="M1841" s="194"/>
      <c r="N1841" s="194"/>
      <c r="O1841" s="194"/>
      <c r="P1841" s="194"/>
      <c r="Q1841" s="194"/>
      <c r="R1841" s="194"/>
      <c r="S1841" s="194"/>
      <c r="T1841" s="194"/>
      <c r="U1841" s="194"/>
      <c r="V1841" s="194"/>
      <c r="W1841" s="194"/>
      <c r="X1841" s="194"/>
      <c r="Y1841" s="194"/>
      <c r="Z1841" s="194"/>
      <c r="AA1841" s="194"/>
      <c r="AB1841" s="194"/>
      <c r="AC1841" s="194"/>
      <c r="AD1841" s="194"/>
      <c r="AE1841" s="194"/>
      <c r="AF1841" s="194"/>
      <c r="AG1841" s="194"/>
      <c r="AH1841" s="194"/>
      <c r="AI1841" s="194"/>
      <c r="AJ1841" s="194"/>
      <c r="AK1841" s="194"/>
      <c r="AL1841" s="194"/>
      <c r="AM1841" s="194"/>
      <c r="AN1841" s="194"/>
      <c r="AO1841" s="194"/>
      <c r="AP1841" s="194"/>
      <c r="AQ1841" s="194"/>
      <c r="AR1841" s="194"/>
      <c r="AS1841" s="46"/>
    </row>
    <row r="1842" spans="2:45" s="192" customFormat="1">
      <c r="B1842" s="193"/>
      <c r="C1842" s="193"/>
      <c r="D1842" s="194"/>
      <c r="E1842" s="194"/>
      <c r="H1842" s="194"/>
      <c r="I1842" s="194"/>
      <c r="J1842" s="194"/>
      <c r="K1842" s="194"/>
      <c r="L1842" s="194"/>
      <c r="M1842" s="194"/>
      <c r="N1842" s="194"/>
      <c r="O1842" s="194"/>
      <c r="P1842" s="194"/>
      <c r="Q1842" s="194"/>
      <c r="R1842" s="194"/>
      <c r="S1842" s="194"/>
      <c r="T1842" s="194"/>
      <c r="U1842" s="194"/>
      <c r="V1842" s="194"/>
      <c r="W1842" s="194"/>
      <c r="X1842" s="194"/>
      <c r="Y1842" s="194"/>
      <c r="Z1842" s="194"/>
      <c r="AA1842" s="194"/>
      <c r="AB1842" s="194"/>
      <c r="AC1842" s="194"/>
      <c r="AD1842" s="194"/>
      <c r="AE1842" s="194"/>
      <c r="AF1842" s="194"/>
      <c r="AG1842" s="194"/>
      <c r="AH1842" s="194"/>
      <c r="AI1842" s="194"/>
      <c r="AJ1842" s="194"/>
      <c r="AK1842" s="194"/>
      <c r="AL1842" s="194"/>
      <c r="AM1842" s="194"/>
      <c r="AN1842" s="194"/>
      <c r="AO1842" s="194"/>
      <c r="AP1842" s="194"/>
      <c r="AQ1842" s="194"/>
      <c r="AR1842" s="194"/>
      <c r="AS1842" s="46"/>
    </row>
    <row r="1843" spans="2:45" s="192" customFormat="1">
      <c r="B1843" s="193"/>
      <c r="C1843" s="193"/>
      <c r="D1843" s="194"/>
      <c r="E1843" s="194"/>
      <c r="H1843" s="194"/>
      <c r="I1843" s="194"/>
      <c r="J1843" s="194"/>
      <c r="K1843" s="194"/>
      <c r="L1843" s="194"/>
      <c r="M1843" s="194"/>
      <c r="N1843" s="194"/>
      <c r="O1843" s="194"/>
      <c r="P1843" s="194"/>
      <c r="Q1843" s="194"/>
      <c r="R1843" s="194"/>
      <c r="S1843" s="194"/>
      <c r="T1843" s="194"/>
      <c r="U1843" s="194"/>
      <c r="V1843" s="194"/>
      <c r="W1843" s="194"/>
      <c r="X1843" s="194"/>
      <c r="Y1843" s="194"/>
      <c r="Z1843" s="194"/>
      <c r="AA1843" s="194"/>
      <c r="AB1843" s="194"/>
      <c r="AC1843" s="194"/>
      <c r="AD1843" s="194"/>
      <c r="AE1843" s="194"/>
      <c r="AF1843" s="194"/>
      <c r="AG1843" s="194"/>
      <c r="AH1843" s="194"/>
      <c r="AI1843" s="194"/>
      <c r="AJ1843" s="194"/>
      <c r="AK1843" s="194"/>
      <c r="AL1843" s="194"/>
      <c r="AM1843" s="194"/>
      <c r="AN1843" s="194"/>
      <c r="AO1843" s="194"/>
      <c r="AP1843" s="194"/>
      <c r="AQ1843" s="194"/>
      <c r="AR1843" s="194"/>
      <c r="AS1843" s="46"/>
    </row>
    <row r="1844" spans="2:45" s="192" customFormat="1">
      <c r="B1844" s="193"/>
      <c r="C1844" s="193"/>
      <c r="D1844" s="194"/>
      <c r="E1844" s="194"/>
      <c r="H1844" s="194"/>
      <c r="I1844" s="194"/>
      <c r="J1844" s="194"/>
      <c r="K1844" s="194"/>
      <c r="L1844" s="194"/>
      <c r="M1844" s="194"/>
      <c r="N1844" s="194"/>
      <c r="O1844" s="194"/>
      <c r="P1844" s="194"/>
      <c r="Q1844" s="194"/>
      <c r="R1844" s="194"/>
      <c r="S1844" s="194"/>
      <c r="T1844" s="194"/>
      <c r="U1844" s="194"/>
      <c r="V1844" s="194"/>
      <c r="W1844" s="194"/>
      <c r="X1844" s="194"/>
      <c r="Y1844" s="194"/>
      <c r="Z1844" s="194"/>
      <c r="AA1844" s="194"/>
      <c r="AB1844" s="194"/>
      <c r="AC1844" s="194"/>
      <c r="AD1844" s="194"/>
      <c r="AE1844" s="194"/>
      <c r="AF1844" s="194"/>
      <c r="AG1844" s="194"/>
      <c r="AH1844" s="194"/>
      <c r="AI1844" s="194"/>
      <c r="AJ1844" s="194"/>
      <c r="AK1844" s="194"/>
      <c r="AL1844" s="194"/>
      <c r="AM1844" s="194"/>
      <c r="AN1844" s="194"/>
      <c r="AO1844" s="194"/>
      <c r="AP1844" s="194"/>
      <c r="AQ1844" s="194"/>
      <c r="AR1844" s="194"/>
      <c r="AS1844" s="46"/>
    </row>
    <row r="1845" spans="2:45" s="192" customFormat="1">
      <c r="B1845" s="193"/>
      <c r="C1845" s="193"/>
      <c r="D1845" s="194"/>
      <c r="E1845" s="194"/>
      <c r="H1845" s="194"/>
      <c r="I1845" s="194"/>
      <c r="J1845" s="194"/>
      <c r="K1845" s="194"/>
      <c r="L1845" s="194"/>
      <c r="M1845" s="194"/>
      <c r="N1845" s="194"/>
      <c r="O1845" s="194"/>
      <c r="P1845" s="194"/>
      <c r="Q1845" s="194"/>
      <c r="R1845" s="194"/>
      <c r="S1845" s="194"/>
      <c r="T1845" s="194"/>
      <c r="U1845" s="194"/>
      <c r="V1845" s="194"/>
      <c r="W1845" s="194"/>
      <c r="X1845" s="194"/>
      <c r="Y1845" s="194"/>
      <c r="Z1845" s="194"/>
      <c r="AA1845" s="194"/>
      <c r="AB1845" s="194"/>
      <c r="AC1845" s="194"/>
      <c r="AD1845" s="194"/>
      <c r="AE1845" s="194"/>
      <c r="AF1845" s="194"/>
      <c r="AG1845" s="194"/>
      <c r="AH1845" s="194"/>
      <c r="AI1845" s="194"/>
      <c r="AJ1845" s="194"/>
      <c r="AK1845" s="194"/>
      <c r="AL1845" s="194"/>
      <c r="AM1845" s="194"/>
      <c r="AN1845" s="194"/>
      <c r="AO1845" s="194"/>
      <c r="AP1845" s="194"/>
      <c r="AQ1845" s="194"/>
      <c r="AR1845" s="194"/>
      <c r="AS1845" s="46"/>
    </row>
    <row r="1846" spans="2:45" s="192" customFormat="1">
      <c r="B1846" s="193"/>
      <c r="C1846" s="193"/>
      <c r="D1846" s="194"/>
      <c r="E1846" s="194"/>
      <c r="H1846" s="194"/>
      <c r="I1846" s="194"/>
      <c r="J1846" s="194"/>
      <c r="K1846" s="194"/>
      <c r="L1846" s="194"/>
      <c r="M1846" s="194"/>
      <c r="N1846" s="194"/>
      <c r="O1846" s="194"/>
      <c r="P1846" s="194"/>
      <c r="Q1846" s="194"/>
      <c r="R1846" s="194"/>
      <c r="S1846" s="194"/>
      <c r="T1846" s="194"/>
      <c r="U1846" s="194"/>
      <c r="V1846" s="194"/>
      <c r="W1846" s="194"/>
      <c r="X1846" s="194"/>
      <c r="Y1846" s="194"/>
      <c r="Z1846" s="194"/>
      <c r="AA1846" s="194"/>
      <c r="AB1846" s="194"/>
      <c r="AC1846" s="194"/>
      <c r="AD1846" s="194"/>
      <c r="AE1846" s="194"/>
      <c r="AF1846" s="194"/>
      <c r="AG1846" s="194"/>
      <c r="AH1846" s="194"/>
      <c r="AI1846" s="194"/>
      <c r="AJ1846" s="194"/>
      <c r="AK1846" s="194"/>
      <c r="AL1846" s="194"/>
      <c r="AM1846" s="194"/>
      <c r="AN1846" s="194"/>
      <c r="AO1846" s="194"/>
      <c r="AP1846" s="194"/>
      <c r="AQ1846" s="194"/>
      <c r="AR1846" s="194"/>
      <c r="AS1846" s="46"/>
    </row>
    <row r="1847" spans="2:45" s="192" customFormat="1">
      <c r="B1847" s="193"/>
      <c r="C1847" s="193"/>
      <c r="D1847" s="194"/>
      <c r="E1847" s="194"/>
      <c r="H1847" s="194"/>
      <c r="I1847" s="194"/>
      <c r="J1847" s="194"/>
      <c r="K1847" s="194"/>
      <c r="L1847" s="194"/>
      <c r="M1847" s="194"/>
      <c r="N1847" s="194"/>
      <c r="O1847" s="194"/>
      <c r="P1847" s="194"/>
      <c r="Q1847" s="194"/>
      <c r="R1847" s="194"/>
      <c r="S1847" s="194"/>
      <c r="T1847" s="194"/>
      <c r="U1847" s="194"/>
      <c r="V1847" s="194"/>
      <c r="W1847" s="194"/>
      <c r="X1847" s="194"/>
      <c r="Y1847" s="194"/>
      <c r="Z1847" s="194"/>
      <c r="AA1847" s="194"/>
      <c r="AB1847" s="194"/>
      <c r="AC1847" s="194"/>
      <c r="AD1847" s="194"/>
      <c r="AE1847" s="194"/>
      <c r="AF1847" s="194"/>
      <c r="AG1847" s="194"/>
      <c r="AH1847" s="194"/>
      <c r="AI1847" s="194"/>
      <c r="AJ1847" s="194"/>
      <c r="AK1847" s="194"/>
      <c r="AL1847" s="194"/>
      <c r="AM1847" s="194"/>
      <c r="AN1847" s="194"/>
      <c r="AO1847" s="194"/>
      <c r="AP1847" s="194"/>
      <c r="AQ1847" s="194"/>
      <c r="AR1847" s="194"/>
      <c r="AS1847" s="46"/>
    </row>
    <row r="1848" spans="2:45" s="192" customFormat="1">
      <c r="B1848" s="193"/>
      <c r="C1848" s="193"/>
      <c r="D1848" s="194"/>
      <c r="E1848" s="194"/>
      <c r="H1848" s="194"/>
      <c r="I1848" s="194"/>
      <c r="J1848" s="194"/>
      <c r="K1848" s="194"/>
      <c r="L1848" s="194"/>
      <c r="M1848" s="194"/>
      <c r="N1848" s="194"/>
      <c r="O1848" s="194"/>
      <c r="P1848" s="194"/>
      <c r="Q1848" s="194"/>
      <c r="R1848" s="194"/>
      <c r="S1848" s="194"/>
      <c r="T1848" s="194"/>
      <c r="U1848" s="194"/>
      <c r="V1848" s="194"/>
      <c r="W1848" s="194"/>
      <c r="X1848" s="194"/>
      <c r="Y1848" s="194"/>
      <c r="Z1848" s="194"/>
      <c r="AA1848" s="194"/>
      <c r="AB1848" s="194"/>
      <c r="AC1848" s="194"/>
      <c r="AD1848" s="194"/>
      <c r="AE1848" s="194"/>
      <c r="AF1848" s="194"/>
      <c r="AG1848" s="194"/>
      <c r="AH1848" s="194"/>
      <c r="AI1848" s="194"/>
      <c r="AJ1848" s="194"/>
      <c r="AK1848" s="194"/>
      <c r="AL1848" s="194"/>
      <c r="AM1848" s="194"/>
      <c r="AN1848" s="194"/>
      <c r="AO1848" s="194"/>
      <c r="AP1848" s="194"/>
      <c r="AQ1848" s="194"/>
      <c r="AR1848" s="194"/>
      <c r="AS1848" s="46"/>
    </row>
    <row r="1849" spans="2:45" s="192" customFormat="1">
      <c r="B1849" s="193"/>
      <c r="C1849" s="193"/>
      <c r="D1849" s="194"/>
      <c r="E1849" s="194"/>
      <c r="H1849" s="194"/>
      <c r="I1849" s="194"/>
      <c r="J1849" s="194"/>
      <c r="K1849" s="194"/>
      <c r="L1849" s="194"/>
      <c r="M1849" s="194"/>
      <c r="N1849" s="194"/>
      <c r="O1849" s="194"/>
      <c r="P1849" s="194"/>
      <c r="Q1849" s="194"/>
      <c r="R1849" s="194"/>
      <c r="S1849" s="194"/>
      <c r="T1849" s="194"/>
      <c r="U1849" s="194"/>
      <c r="V1849" s="194"/>
      <c r="W1849" s="194"/>
      <c r="X1849" s="194"/>
      <c r="Y1849" s="194"/>
      <c r="Z1849" s="194"/>
      <c r="AA1849" s="194"/>
      <c r="AB1849" s="194"/>
      <c r="AC1849" s="194"/>
      <c r="AD1849" s="194"/>
      <c r="AE1849" s="194"/>
      <c r="AF1849" s="194"/>
      <c r="AG1849" s="194"/>
      <c r="AH1849" s="194"/>
      <c r="AI1849" s="194"/>
      <c r="AJ1849" s="194"/>
      <c r="AK1849" s="194"/>
      <c r="AL1849" s="194"/>
      <c r="AM1849" s="194"/>
      <c r="AN1849" s="194"/>
      <c r="AO1849" s="194"/>
      <c r="AP1849" s="194"/>
      <c r="AQ1849" s="194"/>
      <c r="AR1849" s="194"/>
      <c r="AS1849" s="46"/>
    </row>
    <row r="1850" spans="2:45" s="192" customFormat="1">
      <c r="B1850" s="193"/>
      <c r="C1850" s="193"/>
      <c r="D1850" s="194"/>
      <c r="E1850" s="194"/>
      <c r="H1850" s="194"/>
      <c r="I1850" s="194"/>
      <c r="J1850" s="194"/>
      <c r="K1850" s="194"/>
      <c r="L1850" s="194"/>
      <c r="M1850" s="194"/>
      <c r="N1850" s="194"/>
      <c r="O1850" s="194"/>
      <c r="P1850" s="194"/>
      <c r="Q1850" s="194"/>
      <c r="R1850" s="194"/>
      <c r="S1850" s="194"/>
      <c r="T1850" s="194"/>
      <c r="U1850" s="194"/>
      <c r="V1850" s="194"/>
      <c r="W1850" s="194"/>
      <c r="X1850" s="194"/>
      <c r="Y1850" s="194"/>
      <c r="Z1850" s="194"/>
      <c r="AA1850" s="194"/>
      <c r="AB1850" s="194"/>
      <c r="AC1850" s="194"/>
      <c r="AD1850" s="194"/>
      <c r="AE1850" s="194"/>
      <c r="AF1850" s="194"/>
      <c r="AG1850" s="194"/>
      <c r="AH1850" s="194"/>
      <c r="AI1850" s="194"/>
      <c r="AJ1850" s="194"/>
      <c r="AK1850" s="194"/>
      <c r="AL1850" s="194"/>
      <c r="AM1850" s="194"/>
      <c r="AN1850" s="194"/>
      <c r="AO1850" s="194"/>
      <c r="AP1850" s="194"/>
      <c r="AQ1850" s="194"/>
      <c r="AR1850" s="194"/>
      <c r="AS1850" s="46"/>
    </row>
    <row r="1851" spans="2:45" s="192" customFormat="1">
      <c r="B1851" s="193"/>
      <c r="C1851" s="193"/>
      <c r="D1851" s="194"/>
      <c r="E1851" s="194"/>
      <c r="H1851" s="194"/>
      <c r="I1851" s="194"/>
      <c r="J1851" s="194"/>
      <c r="K1851" s="194"/>
      <c r="L1851" s="194"/>
      <c r="M1851" s="194"/>
      <c r="N1851" s="194"/>
      <c r="O1851" s="194"/>
      <c r="P1851" s="194"/>
      <c r="Q1851" s="194"/>
      <c r="R1851" s="194"/>
      <c r="S1851" s="194"/>
      <c r="T1851" s="194"/>
      <c r="U1851" s="194"/>
      <c r="V1851" s="194"/>
      <c r="W1851" s="194"/>
      <c r="X1851" s="194"/>
      <c r="Y1851" s="194"/>
      <c r="Z1851" s="194"/>
      <c r="AA1851" s="194"/>
      <c r="AB1851" s="194"/>
      <c r="AC1851" s="194"/>
      <c r="AD1851" s="194"/>
      <c r="AE1851" s="194"/>
      <c r="AF1851" s="194"/>
      <c r="AG1851" s="194"/>
      <c r="AH1851" s="194"/>
      <c r="AI1851" s="194"/>
      <c r="AJ1851" s="194"/>
      <c r="AK1851" s="194"/>
      <c r="AL1851" s="194"/>
      <c r="AM1851" s="194"/>
      <c r="AN1851" s="194"/>
      <c r="AO1851" s="194"/>
      <c r="AP1851" s="194"/>
      <c r="AQ1851" s="194"/>
      <c r="AR1851" s="194"/>
      <c r="AS1851" s="46"/>
    </row>
    <row r="1852" spans="2:45" s="192" customFormat="1">
      <c r="B1852" s="193"/>
      <c r="C1852" s="193"/>
      <c r="D1852" s="194"/>
      <c r="E1852" s="194"/>
      <c r="H1852" s="194"/>
      <c r="I1852" s="194"/>
      <c r="J1852" s="194"/>
      <c r="K1852" s="194"/>
      <c r="L1852" s="194"/>
      <c r="M1852" s="194"/>
      <c r="N1852" s="194"/>
      <c r="O1852" s="194"/>
      <c r="P1852" s="194"/>
      <c r="Q1852" s="194"/>
      <c r="R1852" s="194"/>
      <c r="S1852" s="194"/>
      <c r="T1852" s="194"/>
      <c r="U1852" s="194"/>
      <c r="V1852" s="194"/>
      <c r="W1852" s="194"/>
      <c r="X1852" s="194"/>
      <c r="Y1852" s="194"/>
      <c r="Z1852" s="194"/>
      <c r="AA1852" s="194"/>
      <c r="AB1852" s="194"/>
      <c r="AC1852" s="194"/>
      <c r="AD1852" s="194"/>
      <c r="AE1852" s="194"/>
      <c r="AF1852" s="194"/>
      <c r="AG1852" s="194"/>
      <c r="AH1852" s="194"/>
      <c r="AI1852" s="194"/>
      <c r="AJ1852" s="194"/>
      <c r="AK1852" s="194"/>
      <c r="AL1852" s="194"/>
      <c r="AM1852" s="194"/>
      <c r="AN1852" s="194"/>
      <c r="AO1852" s="194"/>
      <c r="AP1852" s="194"/>
      <c r="AQ1852" s="194"/>
      <c r="AR1852" s="194"/>
      <c r="AS1852" s="46"/>
    </row>
    <row r="1853" spans="2:45" s="192" customFormat="1">
      <c r="B1853" s="193"/>
      <c r="C1853" s="193"/>
      <c r="D1853" s="194"/>
      <c r="E1853" s="194"/>
      <c r="H1853" s="194"/>
      <c r="I1853" s="194"/>
      <c r="J1853" s="194"/>
      <c r="K1853" s="194"/>
      <c r="L1853" s="194"/>
      <c r="M1853" s="194"/>
      <c r="N1853" s="194"/>
      <c r="O1853" s="194"/>
      <c r="P1853" s="194"/>
      <c r="Q1853" s="194"/>
      <c r="R1853" s="194"/>
      <c r="S1853" s="194"/>
      <c r="T1853" s="194"/>
      <c r="U1853" s="194"/>
      <c r="V1853" s="194"/>
      <c r="W1853" s="194"/>
      <c r="X1853" s="194"/>
      <c r="Y1853" s="194"/>
      <c r="Z1853" s="194"/>
      <c r="AA1853" s="194"/>
      <c r="AB1853" s="194"/>
      <c r="AC1853" s="194"/>
      <c r="AD1853" s="194"/>
      <c r="AE1853" s="194"/>
      <c r="AF1853" s="194"/>
      <c r="AG1853" s="194"/>
      <c r="AH1853" s="194"/>
      <c r="AI1853" s="194"/>
      <c r="AJ1853" s="194"/>
      <c r="AK1853" s="194"/>
      <c r="AL1853" s="194"/>
      <c r="AM1853" s="194"/>
      <c r="AN1853" s="194"/>
      <c r="AO1853" s="194"/>
      <c r="AP1853" s="194"/>
      <c r="AQ1853" s="194"/>
      <c r="AR1853" s="194"/>
      <c r="AS1853" s="46"/>
    </row>
    <row r="1854" spans="2:45" s="192" customFormat="1">
      <c r="B1854" s="193"/>
      <c r="C1854" s="193"/>
      <c r="D1854" s="194"/>
      <c r="E1854" s="194"/>
      <c r="H1854" s="194"/>
      <c r="I1854" s="194"/>
      <c r="J1854" s="194"/>
      <c r="K1854" s="194"/>
      <c r="L1854" s="194"/>
      <c r="M1854" s="194"/>
      <c r="N1854" s="194"/>
      <c r="O1854" s="194"/>
      <c r="P1854" s="194"/>
      <c r="Q1854" s="194"/>
      <c r="R1854" s="194"/>
      <c r="S1854" s="194"/>
      <c r="T1854" s="194"/>
      <c r="U1854" s="194"/>
      <c r="V1854" s="194"/>
      <c r="W1854" s="194"/>
      <c r="X1854" s="194"/>
      <c r="Y1854" s="194"/>
      <c r="Z1854" s="194"/>
      <c r="AA1854" s="194"/>
      <c r="AB1854" s="194"/>
      <c r="AC1854" s="194"/>
      <c r="AD1854" s="194"/>
      <c r="AE1854" s="194"/>
      <c r="AF1854" s="194"/>
      <c r="AG1854" s="194"/>
      <c r="AH1854" s="194"/>
      <c r="AI1854" s="194"/>
      <c r="AJ1854" s="194"/>
      <c r="AK1854" s="194"/>
      <c r="AL1854" s="194"/>
      <c r="AM1854" s="194"/>
      <c r="AN1854" s="194"/>
      <c r="AO1854" s="194"/>
      <c r="AP1854" s="194"/>
      <c r="AQ1854" s="194"/>
      <c r="AR1854" s="194"/>
      <c r="AS1854" s="46"/>
    </row>
    <row r="1855" spans="2:45" s="192" customFormat="1">
      <c r="B1855" s="193"/>
      <c r="C1855" s="193"/>
      <c r="D1855" s="194"/>
      <c r="E1855" s="194"/>
      <c r="H1855" s="194"/>
      <c r="I1855" s="194"/>
      <c r="J1855" s="194"/>
      <c r="K1855" s="194"/>
      <c r="L1855" s="194"/>
      <c r="M1855" s="194"/>
      <c r="N1855" s="194"/>
      <c r="O1855" s="194"/>
      <c r="P1855" s="194"/>
      <c r="Q1855" s="194"/>
      <c r="R1855" s="194"/>
      <c r="S1855" s="194"/>
      <c r="T1855" s="194"/>
      <c r="U1855" s="194"/>
      <c r="V1855" s="194"/>
      <c r="W1855" s="194"/>
      <c r="X1855" s="194"/>
      <c r="Y1855" s="194"/>
      <c r="Z1855" s="194"/>
      <c r="AA1855" s="194"/>
      <c r="AB1855" s="194"/>
      <c r="AC1855" s="194"/>
      <c r="AD1855" s="194"/>
      <c r="AE1855" s="194"/>
      <c r="AF1855" s="194"/>
      <c r="AG1855" s="194"/>
      <c r="AH1855" s="194"/>
      <c r="AI1855" s="194"/>
      <c r="AJ1855" s="194"/>
      <c r="AK1855" s="194"/>
      <c r="AL1855" s="194"/>
      <c r="AM1855" s="194"/>
      <c r="AN1855" s="194"/>
      <c r="AO1855" s="194"/>
      <c r="AP1855" s="194"/>
      <c r="AQ1855" s="194"/>
      <c r="AR1855" s="194"/>
      <c r="AS1855" s="46"/>
    </row>
    <row r="1856" spans="2:45" s="192" customFormat="1">
      <c r="B1856" s="193"/>
      <c r="C1856" s="193"/>
      <c r="D1856" s="194"/>
      <c r="E1856" s="194"/>
      <c r="H1856" s="194"/>
      <c r="I1856" s="194"/>
      <c r="J1856" s="194"/>
      <c r="K1856" s="194"/>
      <c r="L1856" s="194"/>
      <c r="M1856" s="194"/>
      <c r="N1856" s="194"/>
      <c r="O1856" s="194"/>
      <c r="P1856" s="194"/>
      <c r="Q1856" s="194"/>
      <c r="R1856" s="194"/>
      <c r="S1856" s="194"/>
      <c r="T1856" s="194"/>
      <c r="U1856" s="194"/>
      <c r="V1856" s="194"/>
      <c r="W1856" s="194"/>
      <c r="X1856" s="194"/>
      <c r="Y1856" s="194"/>
      <c r="Z1856" s="194"/>
      <c r="AA1856" s="194"/>
      <c r="AB1856" s="194"/>
      <c r="AC1856" s="194"/>
      <c r="AD1856" s="194"/>
      <c r="AE1856" s="194"/>
      <c r="AF1856" s="194"/>
      <c r="AG1856" s="194"/>
      <c r="AH1856" s="194"/>
      <c r="AI1856" s="194"/>
      <c r="AJ1856" s="194"/>
      <c r="AK1856" s="194"/>
      <c r="AL1856" s="194"/>
      <c r="AM1856" s="194"/>
      <c r="AN1856" s="194"/>
      <c r="AO1856" s="194"/>
      <c r="AP1856" s="194"/>
      <c r="AQ1856" s="194"/>
      <c r="AR1856" s="194"/>
      <c r="AS1856" s="46"/>
    </row>
    <row r="1857" spans="2:45" s="192" customFormat="1">
      <c r="B1857" s="193"/>
      <c r="C1857" s="193"/>
      <c r="D1857" s="194"/>
      <c r="E1857" s="194"/>
      <c r="H1857" s="194"/>
      <c r="I1857" s="194"/>
      <c r="J1857" s="194"/>
      <c r="K1857" s="194"/>
      <c r="L1857" s="194"/>
      <c r="M1857" s="194"/>
      <c r="N1857" s="194"/>
      <c r="O1857" s="194"/>
      <c r="P1857" s="194"/>
      <c r="Q1857" s="194"/>
      <c r="R1857" s="194"/>
      <c r="S1857" s="194"/>
      <c r="T1857" s="194"/>
      <c r="U1857" s="194"/>
      <c r="V1857" s="194"/>
      <c r="W1857" s="194"/>
      <c r="X1857" s="194"/>
      <c r="Y1857" s="194"/>
      <c r="Z1857" s="194"/>
      <c r="AA1857" s="194"/>
      <c r="AB1857" s="194"/>
      <c r="AC1857" s="194"/>
      <c r="AD1857" s="194"/>
      <c r="AE1857" s="194"/>
      <c r="AF1857" s="194"/>
      <c r="AG1857" s="194"/>
      <c r="AH1857" s="194"/>
      <c r="AI1857" s="194"/>
      <c r="AJ1857" s="194"/>
      <c r="AK1857" s="194"/>
      <c r="AL1857" s="194"/>
      <c r="AM1857" s="194"/>
      <c r="AN1857" s="194"/>
      <c r="AO1857" s="194"/>
      <c r="AP1857" s="194"/>
      <c r="AQ1857" s="194"/>
      <c r="AR1857" s="194"/>
      <c r="AS1857" s="46"/>
    </row>
    <row r="1858" spans="2:45" s="192" customFormat="1">
      <c r="B1858" s="193"/>
      <c r="C1858" s="193"/>
      <c r="D1858" s="194"/>
      <c r="E1858" s="194"/>
      <c r="H1858" s="194"/>
      <c r="I1858" s="194"/>
      <c r="J1858" s="194"/>
      <c r="K1858" s="194"/>
      <c r="L1858" s="194"/>
      <c r="M1858" s="194"/>
      <c r="N1858" s="194"/>
      <c r="O1858" s="194"/>
      <c r="P1858" s="194"/>
      <c r="Q1858" s="194"/>
      <c r="R1858" s="194"/>
      <c r="S1858" s="194"/>
      <c r="T1858" s="194"/>
      <c r="U1858" s="194"/>
      <c r="V1858" s="194"/>
      <c r="W1858" s="194"/>
      <c r="X1858" s="194"/>
      <c r="Y1858" s="194"/>
      <c r="Z1858" s="194"/>
      <c r="AA1858" s="194"/>
      <c r="AB1858" s="194"/>
      <c r="AC1858" s="194"/>
      <c r="AD1858" s="194"/>
      <c r="AE1858" s="194"/>
      <c r="AF1858" s="194"/>
      <c r="AG1858" s="194"/>
      <c r="AH1858" s="194"/>
      <c r="AI1858" s="194"/>
      <c r="AJ1858" s="194"/>
      <c r="AK1858" s="194"/>
      <c r="AL1858" s="194"/>
      <c r="AM1858" s="194"/>
      <c r="AN1858" s="194"/>
      <c r="AO1858" s="194"/>
      <c r="AP1858" s="194"/>
      <c r="AQ1858" s="194"/>
      <c r="AR1858" s="194"/>
      <c r="AS1858" s="46"/>
    </row>
    <row r="1859" spans="2:45" s="192" customFormat="1">
      <c r="B1859" s="193"/>
      <c r="C1859" s="193"/>
      <c r="D1859" s="194"/>
      <c r="E1859" s="194"/>
      <c r="H1859" s="194"/>
      <c r="I1859" s="194"/>
      <c r="J1859" s="194"/>
      <c r="K1859" s="194"/>
      <c r="L1859" s="194"/>
      <c r="M1859" s="194"/>
      <c r="N1859" s="194"/>
      <c r="O1859" s="194"/>
      <c r="P1859" s="194"/>
      <c r="Q1859" s="194"/>
      <c r="R1859" s="194"/>
      <c r="S1859" s="194"/>
      <c r="T1859" s="194"/>
      <c r="U1859" s="194"/>
      <c r="V1859" s="194"/>
      <c r="W1859" s="194"/>
      <c r="X1859" s="194"/>
      <c r="Y1859" s="194"/>
      <c r="Z1859" s="194"/>
      <c r="AA1859" s="194"/>
      <c r="AB1859" s="194"/>
      <c r="AC1859" s="194"/>
      <c r="AD1859" s="194"/>
      <c r="AE1859" s="194"/>
      <c r="AF1859" s="194"/>
      <c r="AG1859" s="194"/>
      <c r="AH1859" s="194"/>
      <c r="AI1859" s="194"/>
      <c r="AJ1859" s="194"/>
      <c r="AK1859" s="194"/>
      <c r="AL1859" s="194"/>
      <c r="AM1859" s="194"/>
      <c r="AN1859" s="194"/>
      <c r="AO1859" s="194"/>
      <c r="AP1859" s="194"/>
      <c r="AQ1859" s="194"/>
      <c r="AR1859" s="194"/>
      <c r="AS1859" s="46"/>
    </row>
    <row r="1860" spans="2:45" s="192" customFormat="1">
      <c r="B1860" s="193"/>
      <c r="C1860" s="193"/>
      <c r="D1860" s="194"/>
      <c r="E1860" s="194"/>
      <c r="H1860" s="194"/>
      <c r="I1860" s="194"/>
      <c r="J1860" s="194"/>
      <c r="K1860" s="194"/>
      <c r="L1860" s="194"/>
      <c r="M1860" s="194"/>
      <c r="N1860" s="194"/>
      <c r="O1860" s="194"/>
      <c r="P1860" s="194"/>
      <c r="Q1860" s="194"/>
      <c r="R1860" s="194"/>
      <c r="S1860" s="194"/>
      <c r="T1860" s="194"/>
      <c r="U1860" s="194"/>
      <c r="V1860" s="194"/>
      <c r="W1860" s="194"/>
      <c r="X1860" s="194"/>
      <c r="Y1860" s="194"/>
      <c r="Z1860" s="194"/>
      <c r="AA1860" s="194"/>
      <c r="AB1860" s="194"/>
      <c r="AC1860" s="194"/>
      <c r="AD1860" s="194"/>
      <c r="AE1860" s="194"/>
      <c r="AF1860" s="194"/>
      <c r="AG1860" s="194"/>
      <c r="AH1860" s="194"/>
      <c r="AI1860" s="194"/>
      <c r="AJ1860" s="194"/>
      <c r="AK1860" s="194"/>
      <c r="AL1860" s="194"/>
      <c r="AM1860" s="194"/>
      <c r="AN1860" s="194"/>
      <c r="AO1860" s="194"/>
      <c r="AP1860" s="194"/>
      <c r="AQ1860" s="194"/>
      <c r="AR1860" s="194"/>
      <c r="AS1860" s="46"/>
    </row>
    <row r="1861" spans="2:45" s="192" customFormat="1">
      <c r="B1861" s="193"/>
      <c r="C1861" s="193"/>
      <c r="D1861" s="194"/>
      <c r="E1861" s="194"/>
      <c r="H1861" s="194"/>
      <c r="I1861" s="194"/>
      <c r="J1861" s="194"/>
      <c r="K1861" s="194"/>
      <c r="L1861" s="194"/>
      <c r="M1861" s="194"/>
      <c r="N1861" s="194"/>
      <c r="O1861" s="194"/>
      <c r="P1861" s="194"/>
      <c r="Q1861" s="194"/>
      <c r="R1861" s="194"/>
      <c r="S1861" s="194"/>
      <c r="T1861" s="194"/>
      <c r="U1861" s="194"/>
      <c r="V1861" s="194"/>
      <c r="W1861" s="194"/>
      <c r="X1861" s="194"/>
      <c r="Y1861" s="194"/>
      <c r="Z1861" s="194"/>
      <c r="AA1861" s="194"/>
      <c r="AB1861" s="194"/>
      <c r="AC1861" s="194"/>
      <c r="AD1861" s="194"/>
      <c r="AE1861" s="194"/>
      <c r="AF1861" s="194"/>
      <c r="AG1861" s="194"/>
      <c r="AH1861" s="194"/>
      <c r="AI1861" s="194"/>
      <c r="AJ1861" s="194"/>
      <c r="AK1861" s="194"/>
      <c r="AL1861" s="194"/>
      <c r="AM1861" s="194"/>
      <c r="AN1861" s="194"/>
      <c r="AO1861" s="194"/>
      <c r="AP1861" s="194"/>
      <c r="AQ1861" s="194"/>
      <c r="AR1861" s="194"/>
      <c r="AS1861" s="46"/>
    </row>
    <row r="1862" spans="2:45" s="192" customFormat="1">
      <c r="B1862" s="193"/>
      <c r="C1862" s="193"/>
      <c r="D1862" s="194"/>
      <c r="E1862" s="194"/>
      <c r="H1862" s="194"/>
      <c r="I1862" s="194"/>
      <c r="J1862" s="194"/>
      <c r="K1862" s="194"/>
      <c r="L1862" s="194"/>
      <c r="M1862" s="194"/>
      <c r="N1862" s="194"/>
      <c r="O1862" s="194"/>
      <c r="P1862" s="194"/>
      <c r="Q1862" s="194"/>
      <c r="R1862" s="194"/>
      <c r="S1862" s="194"/>
      <c r="T1862" s="194"/>
      <c r="U1862" s="194"/>
      <c r="V1862" s="194"/>
      <c r="W1862" s="194"/>
      <c r="X1862" s="194"/>
      <c r="Y1862" s="194"/>
      <c r="Z1862" s="194"/>
      <c r="AA1862" s="194"/>
      <c r="AB1862" s="194"/>
      <c r="AC1862" s="194"/>
      <c r="AD1862" s="194"/>
      <c r="AE1862" s="194"/>
      <c r="AF1862" s="194"/>
      <c r="AG1862" s="194"/>
      <c r="AH1862" s="194"/>
      <c r="AI1862" s="194"/>
      <c r="AJ1862" s="194"/>
      <c r="AK1862" s="194"/>
      <c r="AL1862" s="194"/>
      <c r="AM1862" s="194"/>
      <c r="AN1862" s="194"/>
      <c r="AO1862" s="194"/>
      <c r="AP1862" s="194"/>
      <c r="AQ1862" s="194"/>
      <c r="AR1862" s="194"/>
      <c r="AS1862" s="46"/>
    </row>
    <row r="1863" spans="2:45" s="192" customFormat="1">
      <c r="B1863" s="193"/>
      <c r="C1863" s="193"/>
      <c r="D1863" s="194"/>
      <c r="E1863" s="194"/>
      <c r="H1863" s="194"/>
      <c r="I1863" s="194"/>
      <c r="J1863" s="194"/>
      <c r="K1863" s="194"/>
      <c r="L1863" s="194"/>
      <c r="M1863" s="194"/>
      <c r="N1863" s="194"/>
      <c r="O1863" s="194"/>
      <c r="P1863" s="194"/>
      <c r="Q1863" s="194"/>
      <c r="R1863" s="194"/>
      <c r="S1863" s="194"/>
      <c r="T1863" s="194"/>
      <c r="U1863" s="194"/>
      <c r="V1863" s="194"/>
      <c r="W1863" s="194"/>
      <c r="X1863" s="194"/>
      <c r="Y1863" s="194"/>
      <c r="Z1863" s="194"/>
      <c r="AA1863" s="194"/>
      <c r="AB1863" s="194"/>
      <c r="AC1863" s="194"/>
      <c r="AD1863" s="194"/>
      <c r="AE1863" s="194"/>
      <c r="AF1863" s="194"/>
      <c r="AG1863" s="194"/>
      <c r="AH1863" s="194"/>
      <c r="AI1863" s="194"/>
      <c r="AJ1863" s="194"/>
      <c r="AK1863" s="194"/>
      <c r="AL1863" s="194"/>
      <c r="AM1863" s="194"/>
      <c r="AN1863" s="194"/>
      <c r="AO1863" s="194"/>
      <c r="AP1863" s="194"/>
      <c r="AQ1863" s="194"/>
      <c r="AR1863" s="194"/>
      <c r="AS1863" s="46"/>
    </row>
    <row r="1864" spans="2:45" s="192" customFormat="1">
      <c r="B1864" s="193"/>
      <c r="C1864" s="193"/>
      <c r="D1864" s="194"/>
      <c r="E1864" s="194"/>
      <c r="H1864" s="194"/>
      <c r="I1864" s="194"/>
      <c r="J1864" s="194"/>
      <c r="K1864" s="194"/>
      <c r="L1864" s="194"/>
      <c r="M1864" s="194"/>
      <c r="N1864" s="194"/>
      <c r="O1864" s="194"/>
      <c r="P1864" s="194"/>
      <c r="Q1864" s="194"/>
      <c r="R1864" s="194"/>
      <c r="S1864" s="194"/>
      <c r="T1864" s="194"/>
      <c r="U1864" s="194"/>
      <c r="V1864" s="194"/>
      <c r="W1864" s="194"/>
      <c r="X1864" s="194"/>
      <c r="Y1864" s="194"/>
      <c r="Z1864" s="194"/>
      <c r="AA1864" s="194"/>
      <c r="AB1864" s="194"/>
      <c r="AC1864" s="194"/>
      <c r="AD1864" s="194"/>
      <c r="AE1864" s="194"/>
      <c r="AF1864" s="194"/>
      <c r="AG1864" s="194"/>
      <c r="AH1864" s="194"/>
      <c r="AI1864" s="194"/>
      <c r="AJ1864" s="194"/>
      <c r="AK1864" s="194"/>
      <c r="AL1864" s="194"/>
      <c r="AM1864" s="194"/>
      <c r="AN1864" s="194"/>
      <c r="AO1864" s="194"/>
      <c r="AP1864" s="194"/>
      <c r="AQ1864" s="194"/>
      <c r="AR1864" s="194"/>
      <c r="AS1864" s="46"/>
    </row>
    <row r="1865" spans="2:45" s="192" customFormat="1">
      <c r="B1865" s="193"/>
      <c r="C1865" s="193"/>
      <c r="D1865" s="194"/>
      <c r="E1865" s="194"/>
      <c r="H1865" s="194"/>
      <c r="I1865" s="194"/>
      <c r="J1865" s="194"/>
      <c r="K1865" s="194"/>
      <c r="L1865" s="194"/>
      <c r="M1865" s="194"/>
      <c r="N1865" s="194"/>
      <c r="O1865" s="194"/>
      <c r="P1865" s="194"/>
      <c r="Q1865" s="194"/>
      <c r="R1865" s="194"/>
      <c r="S1865" s="194"/>
      <c r="T1865" s="194"/>
      <c r="U1865" s="194"/>
      <c r="V1865" s="194"/>
      <c r="W1865" s="194"/>
      <c r="X1865" s="194"/>
      <c r="Y1865" s="194"/>
      <c r="Z1865" s="194"/>
      <c r="AA1865" s="194"/>
      <c r="AB1865" s="194"/>
      <c r="AC1865" s="194"/>
      <c r="AD1865" s="194"/>
      <c r="AE1865" s="194"/>
      <c r="AF1865" s="194"/>
      <c r="AG1865" s="194"/>
      <c r="AH1865" s="194"/>
      <c r="AI1865" s="194"/>
      <c r="AJ1865" s="194"/>
      <c r="AK1865" s="194"/>
      <c r="AL1865" s="194"/>
      <c r="AM1865" s="194"/>
      <c r="AN1865" s="194"/>
      <c r="AO1865" s="194"/>
      <c r="AP1865" s="194"/>
      <c r="AQ1865" s="194"/>
      <c r="AR1865" s="194"/>
      <c r="AS1865" s="46"/>
    </row>
    <row r="1866" spans="2:45" s="192" customFormat="1">
      <c r="B1866" s="193"/>
      <c r="C1866" s="193"/>
      <c r="D1866" s="194"/>
      <c r="E1866" s="194"/>
      <c r="H1866" s="194"/>
      <c r="I1866" s="194"/>
      <c r="J1866" s="194"/>
      <c r="K1866" s="194"/>
      <c r="L1866" s="194"/>
      <c r="M1866" s="194"/>
      <c r="N1866" s="194"/>
      <c r="O1866" s="194"/>
      <c r="P1866" s="194"/>
      <c r="Q1866" s="194"/>
      <c r="R1866" s="194"/>
      <c r="S1866" s="194"/>
      <c r="T1866" s="194"/>
      <c r="U1866" s="194"/>
      <c r="V1866" s="194"/>
      <c r="W1866" s="194"/>
      <c r="X1866" s="194"/>
      <c r="Y1866" s="194"/>
      <c r="Z1866" s="194"/>
      <c r="AA1866" s="194"/>
      <c r="AB1866" s="194"/>
      <c r="AC1866" s="194"/>
      <c r="AD1866" s="194"/>
      <c r="AE1866" s="194"/>
      <c r="AF1866" s="194"/>
      <c r="AG1866" s="194"/>
      <c r="AH1866" s="194"/>
      <c r="AI1866" s="194"/>
      <c r="AJ1866" s="194"/>
      <c r="AK1866" s="194"/>
      <c r="AL1866" s="194"/>
      <c r="AM1866" s="194"/>
      <c r="AN1866" s="194"/>
      <c r="AO1866" s="194"/>
      <c r="AP1866" s="194"/>
      <c r="AQ1866" s="194"/>
      <c r="AR1866" s="194"/>
      <c r="AS1866" s="46"/>
    </row>
    <row r="1867" spans="2:45" s="192" customFormat="1">
      <c r="B1867" s="193"/>
      <c r="C1867" s="193"/>
      <c r="D1867" s="194"/>
      <c r="E1867" s="194"/>
      <c r="H1867" s="194"/>
      <c r="I1867" s="194"/>
      <c r="J1867" s="194"/>
      <c r="K1867" s="194"/>
      <c r="L1867" s="194"/>
      <c r="M1867" s="194"/>
      <c r="N1867" s="194"/>
      <c r="O1867" s="194"/>
      <c r="P1867" s="194"/>
      <c r="Q1867" s="194"/>
      <c r="R1867" s="194"/>
      <c r="S1867" s="194"/>
      <c r="T1867" s="194"/>
      <c r="U1867" s="194"/>
      <c r="V1867" s="194"/>
      <c r="W1867" s="194"/>
      <c r="X1867" s="194"/>
      <c r="Y1867" s="194"/>
      <c r="Z1867" s="194"/>
      <c r="AA1867" s="194"/>
      <c r="AB1867" s="194"/>
      <c r="AC1867" s="194"/>
      <c r="AD1867" s="194"/>
      <c r="AE1867" s="194"/>
      <c r="AF1867" s="194"/>
      <c r="AG1867" s="194"/>
      <c r="AH1867" s="194"/>
      <c r="AI1867" s="194"/>
      <c r="AJ1867" s="194"/>
      <c r="AK1867" s="194"/>
      <c r="AL1867" s="194"/>
      <c r="AM1867" s="194"/>
      <c r="AN1867" s="194"/>
      <c r="AO1867" s="194"/>
      <c r="AP1867" s="194"/>
      <c r="AQ1867" s="194"/>
      <c r="AR1867" s="194"/>
      <c r="AS1867" s="46"/>
    </row>
    <row r="1868" spans="2:45" s="192" customFormat="1">
      <c r="B1868" s="193"/>
      <c r="C1868" s="193"/>
      <c r="D1868" s="194"/>
      <c r="E1868" s="194"/>
      <c r="H1868" s="194"/>
      <c r="I1868" s="194"/>
      <c r="J1868" s="194"/>
      <c r="K1868" s="194"/>
      <c r="L1868" s="194"/>
      <c r="M1868" s="194"/>
      <c r="N1868" s="194"/>
      <c r="O1868" s="194"/>
      <c r="P1868" s="194"/>
      <c r="Q1868" s="194"/>
      <c r="R1868" s="194"/>
      <c r="S1868" s="194"/>
      <c r="T1868" s="194"/>
      <c r="U1868" s="194"/>
      <c r="V1868" s="194"/>
      <c r="W1868" s="194"/>
      <c r="X1868" s="194"/>
      <c r="Y1868" s="194"/>
      <c r="Z1868" s="194"/>
      <c r="AA1868" s="194"/>
      <c r="AB1868" s="194"/>
      <c r="AC1868" s="194"/>
      <c r="AD1868" s="194"/>
      <c r="AE1868" s="194"/>
      <c r="AF1868" s="194"/>
      <c r="AG1868" s="194"/>
      <c r="AH1868" s="194"/>
      <c r="AI1868" s="194"/>
      <c r="AJ1868" s="194"/>
      <c r="AK1868" s="194"/>
      <c r="AL1868" s="194"/>
      <c r="AM1868" s="194"/>
      <c r="AN1868" s="194"/>
      <c r="AO1868" s="194"/>
      <c r="AP1868" s="194"/>
      <c r="AQ1868" s="194"/>
      <c r="AR1868" s="194"/>
      <c r="AS1868" s="46"/>
    </row>
    <row r="1869" spans="2:45" s="192" customFormat="1">
      <c r="B1869" s="193"/>
      <c r="C1869" s="193"/>
      <c r="D1869" s="194"/>
      <c r="E1869" s="194"/>
      <c r="H1869" s="194"/>
      <c r="I1869" s="194"/>
      <c r="J1869" s="194"/>
      <c r="K1869" s="194"/>
      <c r="L1869" s="194"/>
      <c r="M1869" s="194"/>
      <c r="N1869" s="194"/>
      <c r="O1869" s="194"/>
      <c r="P1869" s="194"/>
      <c r="Q1869" s="194"/>
      <c r="R1869" s="194"/>
      <c r="S1869" s="194"/>
      <c r="T1869" s="194"/>
      <c r="U1869" s="194"/>
      <c r="V1869" s="194"/>
      <c r="W1869" s="194"/>
      <c r="X1869" s="194"/>
      <c r="Y1869" s="194"/>
      <c r="Z1869" s="194"/>
      <c r="AA1869" s="194"/>
      <c r="AB1869" s="194"/>
      <c r="AC1869" s="194"/>
      <c r="AD1869" s="194"/>
      <c r="AE1869" s="194"/>
      <c r="AF1869" s="194"/>
      <c r="AG1869" s="194"/>
      <c r="AH1869" s="194"/>
      <c r="AI1869" s="194"/>
      <c r="AJ1869" s="194"/>
      <c r="AK1869" s="194"/>
      <c r="AL1869" s="194"/>
      <c r="AM1869" s="194"/>
      <c r="AN1869" s="194"/>
      <c r="AO1869" s="194"/>
      <c r="AP1869" s="194"/>
      <c r="AQ1869" s="194"/>
      <c r="AR1869" s="194"/>
      <c r="AS1869" s="46"/>
    </row>
    <row r="1870" spans="2:45" s="192" customFormat="1">
      <c r="B1870" s="193"/>
      <c r="C1870" s="193"/>
      <c r="D1870" s="194"/>
      <c r="E1870" s="194"/>
      <c r="H1870" s="194"/>
      <c r="I1870" s="194"/>
      <c r="J1870" s="194"/>
      <c r="K1870" s="194"/>
      <c r="L1870" s="194"/>
      <c r="M1870" s="194"/>
      <c r="N1870" s="194"/>
      <c r="O1870" s="194"/>
      <c r="P1870" s="194"/>
      <c r="Q1870" s="194"/>
      <c r="R1870" s="194"/>
      <c r="S1870" s="194"/>
      <c r="T1870" s="194"/>
      <c r="U1870" s="194"/>
      <c r="V1870" s="194"/>
      <c r="W1870" s="194"/>
      <c r="X1870" s="194"/>
      <c r="Y1870" s="194"/>
      <c r="Z1870" s="194"/>
      <c r="AA1870" s="194"/>
      <c r="AB1870" s="194"/>
      <c r="AC1870" s="194"/>
      <c r="AD1870" s="194"/>
      <c r="AE1870" s="194"/>
      <c r="AF1870" s="194"/>
      <c r="AG1870" s="194"/>
      <c r="AH1870" s="194"/>
      <c r="AI1870" s="194"/>
      <c r="AJ1870" s="194"/>
      <c r="AK1870" s="194"/>
      <c r="AL1870" s="194"/>
      <c r="AM1870" s="194"/>
      <c r="AN1870" s="194"/>
      <c r="AO1870" s="194"/>
      <c r="AP1870" s="194"/>
      <c r="AQ1870" s="194"/>
      <c r="AR1870" s="194"/>
      <c r="AS1870" s="46"/>
    </row>
    <row r="1871" spans="2:45" s="192" customFormat="1">
      <c r="B1871" s="193"/>
      <c r="C1871" s="193"/>
      <c r="D1871" s="194"/>
      <c r="E1871" s="194"/>
      <c r="H1871" s="194"/>
      <c r="I1871" s="194"/>
      <c r="J1871" s="194"/>
      <c r="K1871" s="194"/>
      <c r="L1871" s="194"/>
      <c r="M1871" s="194"/>
      <c r="N1871" s="194"/>
      <c r="O1871" s="194"/>
      <c r="P1871" s="194"/>
      <c r="Q1871" s="194"/>
      <c r="R1871" s="194"/>
      <c r="S1871" s="194"/>
      <c r="T1871" s="194"/>
      <c r="U1871" s="194"/>
      <c r="V1871" s="194"/>
      <c r="W1871" s="194"/>
      <c r="X1871" s="194"/>
      <c r="Y1871" s="194"/>
      <c r="Z1871" s="194"/>
      <c r="AA1871" s="194"/>
      <c r="AB1871" s="194"/>
      <c r="AC1871" s="194"/>
      <c r="AD1871" s="194"/>
      <c r="AE1871" s="194"/>
      <c r="AF1871" s="194"/>
      <c r="AG1871" s="194"/>
      <c r="AH1871" s="194"/>
      <c r="AI1871" s="194"/>
      <c r="AJ1871" s="194"/>
      <c r="AK1871" s="194"/>
      <c r="AL1871" s="194"/>
      <c r="AM1871" s="194"/>
      <c r="AN1871" s="194"/>
      <c r="AO1871" s="194"/>
      <c r="AP1871" s="194"/>
      <c r="AQ1871" s="194"/>
      <c r="AR1871" s="194"/>
      <c r="AS1871" s="46"/>
    </row>
    <row r="1872" spans="2:45" s="192" customFormat="1">
      <c r="B1872" s="193"/>
      <c r="C1872" s="193"/>
      <c r="D1872" s="194"/>
      <c r="E1872" s="194"/>
      <c r="H1872" s="194"/>
      <c r="I1872" s="194"/>
      <c r="J1872" s="194"/>
      <c r="K1872" s="194"/>
      <c r="L1872" s="194"/>
      <c r="M1872" s="194"/>
      <c r="N1872" s="194"/>
      <c r="O1872" s="194"/>
      <c r="P1872" s="194"/>
      <c r="Q1872" s="194"/>
      <c r="R1872" s="194"/>
      <c r="S1872" s="194"/>
      <c r="T1872" s="194"/>
      <c r="U1872" s="194"/>
      <c r="V1872" s="194"/>
      <c r="W1872" s="194"/>
      <c r="X1872" s="194"/>
      <c r="Y1872" s="194"/>
      <c r="Z1872" s="194"/>
      <c r="AA1872" s="194"/>
      <c r="AB1872" s="194"/>
      <c r="AC1872" s="194"/>
      <c r="AD1872" s="194"/>
      <c r="AE1872" s="194"/>
      <c r="AF1872" s="194"/>
      <c r="AG1872" s="194"/>
      <c r="AH1872" s="194"/>
      <c r="AI1872" s="194"/>
      <c r="AJ1872" s="194"/>
      <c r="AK1872" s="194"/>
      <c r="AL1872" s="194"/>
      <c r="AM1872" s="194"/>
      <c r="AN1872" s="194"/>
      <c r="AO1872" s="194"/>
      <c r="AP1872" s="194"/>
      <c r="AQ1872" s="194"/>
      <c r="AR1872" s="194"/>
      <c r="AS1872" s="46"/>
    </row>
    <row r="1873" spans="2:45" s="192" customFormat="1">
      <c r="B1873" s="193"/>
      <c r="C1873" s="193"/>
      <c r="D1873" s="194"/>
      <c r="E1873" s="194"/>
      <c r="H1873" s="194"/>
      <c r="I1873" s="194"/>
      <c r="J1873" s="194"/>
      <c r="K1873" s="194"/>
      <c r="L1873" s="194"/>
      <c r="M1873" s="194"/>
      <c r="N1873" s="194"/>
      <c r="O1873" s="194"/>
      <c r="P1873" s="194"/>
      <c r="Q1873" s="194"/>
      <c r="R1873" s="194"/>
      <c r="S1873" s="194"/>
      <c r="T1873" s="194"/>
      <c r="U1873" s="194"/>
      <c r="V1873" s="194"/>
      <c r="W1873" s="194"/>
      <c r="X1873" s="194"/>
      <c r="Y1873" s="194"/>
      <c r="Z1873" s="194"/>
      <c r="AA1873" s="194"/>
      <c r="AB1873" s="194"/>
      <c r="AC1873" s="194"/>
      <c r="AD1873" s="194"/>
      <c r="AE1873" s="194"/>
      <c r="AF1873" s="194"/>
      <c r="AG1873" s="194"/>
      <c r="AH1873" s="194"/>
      <c r="AI1873" s="194"/>
      <c r="AJ1873" s="194"/>
      <c r="AK1873" s="194"/>
      <c r="AL1873" s="194"/>
      <c r="AM1873" s="194"/>
      <c r="AN1873" s="194"/>
      <c r="AO1873" s="194"/>
      <c r="AP1873" s="194"/>
      <c r="AQ1873" s="194"/>
      <c r="AR1873" s="194"/>
      <c r="AS1873" s="46"/>
    </row>
    <row r="1874" spans="2:45" s="192" customFormat="1">
      <c r="B1874" s="193"/>
      <c r="C1874" s="193"/>
      <c r="D1874" s="194"/>
      <c r="E1874" s="194"/>
      <c r="H1874" s="194"/>
      <c r="I1874" s="194"/>
      <c r="J1874" s="194"/>
      <c r="K1874" s="194"/>
      <c r="L1874" s="194"/>
      <c r="M1874" s="194"/>
      <c r="N1874" s="194"/>
      <c r="O1874" s="194"/>
      <c r="P1874" s="194"/>
      <c r="Q1874" s="194"/>
      <c r="R1874" s="194"/>
      <c r="S1874" s="194"/>
      <c r="T1874" s="194"/>
      <c r="U1874" s="194"/>
      <c r="V1874" s="194"/>
      <c r="W1874" s="194"/>
      <c r="X1874" s="194"/>
      <c r="Y1874" s="194"/>
      <c r="Z1874" s="194"/>
      <c r="AA1874" s="194"/>
      <c r="AB1874" s="194"/>
      <c r="AC1874" s="194"/>
      <c r="AD1874" s="194"/>
      <c r="AE1874" s="194"/>
      <c r="AF1874" s="194"/>
      <c r="AG1874" s="194"/>
      <c r="AH1874" s="194"/>
      <c r="AI1874" s="194"/>
      <c r="AJ1874" s="194"/>
      <c r="AK1874" s="194"/>
      <c r="AL1874" s="194"/>
      <c r="AM1874" s="194"/>
      <c r="AN1874" s="194"/>
      <c r="AO1874" s="194"/>
      <c r="AP1874" s="194"/>
      <c r="AQ1874" s="194"/>
      <c r="AR1874" s="194"/>
      <c r="AS1874" s="46"/>
    </row>
    <row r="1875" spans="2:45" s="192" customFormat="1">
      <c r="B1875" s="193"/>
      <c r="C1875" s="193"/>
      <c r="D1875" s="194"/>
      <c r="E1875" s="194"/>
      <c r="H1875" s="194"/>
      <c r="I1875" s="194"/>
      <c r="J1875" s="194"/>
      <c r="K1875" s="194"/>
      <c r="L1875" s="194"/>
      <c r="M1875" s="194"/>
      <c r="N1875" s="194"/>
      <c r="O1875" s="194"/>
      <c r="P1875" s="194"/>
      <c r="Q1875" s="194"/>
      <c r="R1875" s="194"/>
      <c r="S1875" s="194"/>
      <c r="T1875" s="194"/>
      <c r="U1875" s="194"/>
      <c r="V1875" s="194"/>
      <c r="W1875" s="194"/>
      <c r="X1875" s="194"/>
      <c r="Y1875" s="194"/>
      <c r="Z1875" s="194"/>
      <c r="AA1875" s="194"/>
      <c r="AB1875" s="194"/>
      <c r="AC1875" s="194"/>
      <c r="AD1875" s="194"/>
      <c r="AE1875" s="194"/>
      <c r="AF1875" s="194"/>
      <c r="AG1875" s="194"/>
      <c r="AH1875" s="194"/>
      <c r="AI1875" s="194"/>
      <c r="AJ1875" s="194"/>
      <c r="AK1875" s="194"/>
      <c r="AL1875" s="194"/>
      <c r="AM1875" s="194"/>
      <c r="AN1875" s="194"/>
      <c r="AO1875" s="194"/>
      <c r="AP1875" s="194"/>
      <c r="AQ1875" s="194"/>
      <c r="AR1875" s="194"/>
      <c r="AS1875" s="46"/>
    </row>
    <row r="1876" spans="2:45" s="192" customFormat="1">
      <c r="B1876" s="193"/>
      <c r="C1876" s="193"/>
      <c r="D1876" s="194"/>
      <c r="E1876" s="194"/>
      <c r="H1876" s="194"/>
      <c r="I1876" s="194"/>
      <c r="J1876" s="194"/>
      <c r="K1876" s="194"/>
      <c r="L1876" s="194"/>
      <c r="M1876" s="194"/>
      <c r="N1876" s="194"/>
      <c r="O1876" s="194"/>
      <c r="P1876" s="194"/>
      <c r="Q1876" s="194"/>
      <c r="R1876" s="194"/>
      <c r="S1876" s="194"/>
      <c r="T1876" s="194"/>
      <c r="U1876" s="194"/>
      <c r="V1876" s="194"/>
      <c r="W1876" s="194"/>
      <c r="X1876" s="194"/>
      <c r="Y1876" s="194"/>
      <c r="Z1876" s="194"/>
      <c r="AA1876" s="194"/>
      <c r="AB1876" s="194"/>
      <c r="AC1876" s="194"/>
      <c r="AD1876" s="194"/>
      <c r="AE1876" s="194"/>
      <c r="AF1876" s="194"/>
      <c r="AG1876" s="194"/>
      <c r="AH1876" s="194"/>
      <c r="AI1876" s="194"/>
      <c r="AJ1876" s="194"/>
      <c r="AK1876" s="194"/>
      <c r="AL1876" s="194"/>
      <c r="AM1876" s="194"/>
      <c r="AN1876" s="194"/>
      <c r="AO1876" s="194"/>
      <c r="AP1876" s="194"/>
      <c r="AQ1876" s="194"/>
      <c r="AR1876" s="194"/>
      <c r="AS1876" s="46"/>
    </row>
    <row r="1877" spans="2:45" s="192" customFormat="1">
      <c r="B1877" s="193"/>
      <c r="C1877" s="193"/>
      <c r="D1877" s="194"/>
      <c r="E1877" s="194"/>
      <c r="H1877" s="194"/>
      <c r="I1877" s="194"/>
      <c r="J1877" s="194"/>
      <c r="K1877" s="194"/>
      <c r="L1877" s="194"/>
      <c r="M1877" s="194"/>
      <c r="N1877" s="194"/>
      <c r="O1877" s="194"/>
      <c r="P1877" s="194"/>
      <c r="Q1877" s="194"/>
      <c r="R1877" s="194"/>
      <c r="S1877" s="194"/>
      <c r="T1877" s="194"/>
      <c r="U1877" s="194"/>
      <c r="V1877" s="194"/>
      <c r="W1877" s="194"/>
      <c r="X1877" s="194"/>
      <c r="Y1877" s="194"/>
      <c r="Z1877" s="194"/>
      <c r="AA1877" s="194"/>
      <c r="AB1877" s="194"/>
      <c r="AC1877" s="194"/>
      <c r="AD1877" s="194"/>
      <c r="AE1877" s="194"/>
      <c r="AF1877" s="194"/>
      <c r="AG1877" s="194"/>
      <c r="AH1877" s="194"/>
      <c r="AI1877" s="194"/>
      <c r="AJ1877" s="194"/>
      <c r="AK1877" s="194"/>
      <c r="AL1877" s="194"/>
      <c r="AM1877" s="194"/>
      <c r="AN1877" s="194"/>
      <c r="AO1877" s="194"/>
      <c r="AP1877" s="194"/>
      <c r="AQ1877" s="194"/>
      <c r="AR1877" s="194"/>
      <c r="AS1877" s="46"/>
    </row>
    <row r="1878" spans="2:45" s="192" customFormat="1">
      <c r="B1878" s="193"/>
      <c r="C1878" s="193"/>
      <c r="D1878" s="194"/>
      <c r="E1878" s="194"/>
      <c r="H1878" s="194"/>
      <c r="I1878" s="194"/>
      <c r="J1878" s="194"/>
      <c r="K1878" s="194"/>
      <c r="L1878" s="194"/>
      <c r="M1878" s="194"/>
      <c r="N1878" s="194"/>
      <c r="O1878" s="194"/>
      <c r="P1878" s="194"/>
      <c r="Q1878" s="194"/>
      <c r="R1878" s="194"/>
      <c r="S1878" s="194"/>
      <c r="T1878" s="194"/>
      <c r="U1878" s="194"/>
      <c r="V1878" s="194"/>
      <c r="W1878" s="194"/>
      <c r="X1878" s="194"/>
      <c r="Y1878" s="194"/>
      <c r="Z1878" s="194"/>
      <c r="AA1878" s="194"/>
      <c r="AB1878" s="194"/>
      <c r="AC1878" s="194"/>
      <c r="AD1878" s="194"/>
      <c r="AE1878" s="194"/>
      <c r="AF1878" s="194"/>
      <c r="AG1878" s="194"/>
      <c r="AH1878" s="194"/>
      <c r="AI1878" s="194"/>
      <c r="AJ1878" s="194"/>
      <c r="AK1878" s="194"/>
      <c r="AL1878" s="194"/>
      <c r="AM1878" s="194"/>
      <c r="AN1878" s="194"/>
      <c r="AO1878" s="194"/>
      <c r="AP1878" s="194"/>
      <c r="AQ1878" s="194"/>
      <c r="AR1878" s="194"/>
      <c r="AS1878" s="46"/>
    </row>
    <row r="1879" spans="2:45" s="192" customFormat="1">
      <c r="B1879" s="193"/>
      <c r="C1879" s="193"/>
      <c r="D1879" s="194"/>
      <c r="E1879" s="194"/>
      <c r="H1879" s="194"/>
      <c r="I1879" s="194"/>
      <c r="J1879" s="194"/>
      <c r="K1879" s="194"/>
      <c r="L1879" s="194"/>
      <c r="M1879" s="194"/>
      <c r="N1879" s="194"/>
      <c r="O1879" s="194"/>
      <c r="P1879" s="194"/>
      <c r="Q1879" s="194"/>
      <c r="R1879" s="194"/>
      <c r="S1879" s="194"/>
      <c r="T1879" s="194"/>
      <c r="U1879" s="194"/>
      <c r="V1879" s="194"/>
      <c r="W1879" s="194"/>
      <c r="X1879" s="194"/>
      <c r="Y1879" s="194"/>
      <c r="Z1879" s="194"/>
      <c r="AA1879" s="194"/>
      <c r="AB1879" s="194"/>
      <c r="AC1879" s="194"/>
      <c r="AD1879" s="194"/>
      <c r="AE1879" s="194"/>
      <c r="AF1879" s="194"/>
      <c r="AG1879" s="194"/>
      <c r="AH1879" s="194"/>
      <c r="AI1879" s="194"/>
      <c r="AJ1879" s="194"/>
      <c r="AK1879" s="194"/>
      <c r="AL1879" s="194"/>
      <c r="AM1879" s="194"/>
      <c r="AN1879" s="194"/>
      <c r="AO1879" s="194"/>
      <c r="AP1879" s="194"/>
      <c r="AQ1879" s="194"/>
      <c r="AR1879" s="194"/>
      <c r="AS1879" s="46"/>
    </row>
    <row r="1880" spans="2:45" s="192" customFormat="1">
      <c r="B1880" s="193"/>
      <c r="C1880" s="193"/>
      <c r="D1880" s="194"/>
      <c r="E1880" s="194"/>
      <c r="H1880" s="194"/>
      <c r="I1880" s="194"/>
      <c r="J1880" s="194"/>
      <c r="K1880" s="194"/>
      <c r="L1880" s="194"/>
      <c r="M1880" s="194"/>
      <c r="N1880" s="194"/>
      <c r="O1880" s="194"/>
      <c r="P1880" s="194"/>
      <c r="Q1880" s="194"/>
      <c r="R1880" s="194"/>
      <c r="S1880" s="194"/>
      <c r="T1880" s="194"/>
      <c r="U1880" s="194"/>
      <c r="V1880" s="194"/>
      <c r="W1880" s="194"/>
      <c r="X1880" s="194"/>
      <c r="Y1880" s="194"/>
      <c r="Z1880" s="194"/>
      <c r="AA1880" s="194"/>
      <c r="AB1880" s="194"/>
      <c r="AC1880" s="194"/>
      <c r="AD1880" s="194"/>
      <c r="AE1880" s="194"/>
      <c r="AF1880" s="194"/>
      <c r="AG1880" s="194"/>
      <c r="AH1880" s="194"/>
      <c r="AI1880" s="194"/>
      <c r="AJ1880" s="194"/>
      <c r="AK1880" s="194"/>
      <c r="AL1880" s="194"/>
      <c r="AM1880" s="194"/>
      <c r="AN1880" s="194"/>
      <c r="AO1880" s="194"/>
      <c r="AP1880" s="194"/>
      <c r="AQ1880" s="194"/>
      <c r="AR1880" s="194"/>
      <c r="AS1880" s="46"/>
    </row>
    <row r="1881" spans="2:45" s="192" customFormat="1">
      <c r="B1881" s="193"/>
      <c r="C1881" s="193"/>
      <c r="D1881" s="194"/>
      <c r="E1881" s="194"/>
      <c r="H1881" s="194"/>
      <c r="I1881" s="194"/>
      <c r="J1881" s="194"/>
      <c r="K1881" s="194"/>
      <c r="L1881" s="194"/>
      <c r="M1881" s="194"/>
      <c r="N1881" s="194"/>
      <c r="O1881" s="194"/>
      <c r="P1881" s="194"/>
      <c r="Q1881" s="194"/>
      <c r="R1881" s="194"/>
      <c r="S1881" s="194"/>
      <c r="T1881" s="194"/>
      <c r="U1881" s="194"/>
      <c r="V1881" s="194"/>
      <c r="W1881" s="194"/>
      <c r="X1881" s="194"/>
      <c r="Y1881" s="194"/>
      <c r="Z1881" s="194"/>
      <c r="AA1881" s="194"/>
      <c r="AB1881" s="194"/>
      <c r="AC1881" s="194"/>
      <c r="AD1881" s="194"/>
      <c r="AE1881" s="194"/>
      <c r="AF1881" s="194"/>
      <c r="AG1881" s="194"/>
      <c r="AH1881" s="194"/>
      <c r="AI1881" s="194"/>
      <c r="AJ1881" s="194"/>
      <c r="AK1881" s="194"/>
      <c r="AL1881" s="194"/>
      <c r="AM1881" s="194"/>
      <c r="AN1881" s="194"/>
      <c r="AO1881" s="194"/>
      <c r="AP1881" s="194"/>
      <c r="AQ1881" s="194"/>
      <c r="AR1881" s="194"/>
      <c r="AS1881" s="46"/>
    </row>
    <row r="1882" spans="2:45" s="192" customFormat="1">
      <c r="B1882" s="193"/>
      <c r="C1882" s="193"/>
      <c r="D1882" s="194"/>
      <c r="E1882" s="194"/>
      <c r="H1882" s="194"/>
      <c r="I1882" s="194"/>
      <c r="J1882" s="194"/>
      <c r="K1882" s="194"/>
      <c r="L1882" s="194"/>
      <c r="M1882" s="194"/>
      <c r="N1882" s="194"/>
      <c r="O1882" s="194"/>
      <c r="P1882" s="194"/>
      <c r="Q1882" s="194"/>
      <c r="R1882" s="194"/>
      <c r="S1882" s="194"/>
      <c r="T1882" s="194"/>
      <c r="U1882" s="194"/>
      <c r="V1882" s="194"/>
      <c r="W1882" s="194"/>
      <c r="X1882" s="194"/>
      <c r="Y1882" s="194"/>
      <c r="Z1882" s="194"/>
      <c r="AA1882" s="194"/>
      <c r="AB1882" s="194"/>
      <c r="AC1882" s="194"/>
      <c r="AD1882" s="194"/>
      <c r="AE1882" s="194"/>
      <c r="AF1882" s="194"/>
      <c r="AG1882" s="194"/>
      <c r="AH1882" s="194"/>
      <c r="AI1882" s="194"/>
      <c r="AJ1882" s="194"/>
      <c r="AK1882" s="194"/>
      <c r="AL1882" s="194"/>
      <c r="AM1882" s="194"/>
      <c r="AN1882" s="194"/>
      <c r="AO1882" s="194"/>
      <c r="AP1882" s="194"/>
      <c r="AQ1882" s="194"/>
      <c r="AR1882" s="194"/>
      <c r="AS1882" s="46"/>
    </row>
    <row r="1883" spans="2:45" s="192" customFormat="1">
      <c r="B1883" s="193"/>
      <c r="C1883" s="193"/>
      <c r="D1883" s="194"/>
      <c r="E1883" s="194"/>
      <c r="H1883" s="194"/>
      <c r="I1883" s="194"/>
      <c r="J1883" s="194"/>
      <c r="K1883" s="194"/>
      <c r="L1883" s="194"/>
      <c r="M1883" s="194"/>
      <c r="N1883" s="194"/>
      <c r="O1883" s="194"/>
      <c r="P1883" s="194"/>
      <c r="Q1883" s="194"/>
      <c r="R1883" s="194"/>
      <c r="S1883" s="194"/>
      <c r="T1883" s="194"/>
      <c r="U1883" s="194"/>
      <c r="V1883" s="194"/>
      <c r="W1883" s="194"/>
      <c r="X1883" s="194"/>
      <c r="Y1883" s="194"/>
      <c r="Z1883" s="194"/>
      <c r="AA1883" s="194"/>
      <c r="AB1883" s="194"/>
      <c r="AC1883" s="194"/>
      <c r="AD1883" s="194"/>
      <c r="AE1883" s="194"/>
      <c r="AF1883" s="194"/>
      <c r="AG1883" s="194"/>
      <c r="AH1883" s="194"/>
      <c r="AI1883" s="194"/>
      <c r="AJ1883" s="194"/>
      <c r="AK1883" s="194"/>
      <c r="AL1883" s="194"/>
      <c r="AM1883" s="194"/>
      <c r="AN1883" s="194"/>
      <c r="AO1883" s="194"/>
      <c r="AP1883" s="194"/>
      <c r="AQ1883" s="194"/>
      <c r="AR1883" s="194"/>
      <c r="AS1883" s="46"/>
    </row>
    <row r="1884" spans="2:45" s="192" customFormat="1">
      <c r="B1884" s="193"/>
      <c r="C1884" s="193"/>
      <c r="D1884" s="194"/>
      <c r="E1884" s="194"/>
      <c r="H1884" s="194"/>
      <c r="I1884" s="194"/>
      <c r="J1884" s="194"/>
      <c r="K1884" s="194"/>
      <c r="L1884" s="194"/>
      <c r="M1884" s="194"/>
      <c r="N1884" s="194"/>
      <c r="O1884" s="194"/>
      <c r="P1884" s="194"/>
      <c r="Q1884" s="194"/>
      <c r="R1884" s="194"/>
      <c r="S1884" s="194"/>
      <c r="T1884" s="194"/>
      <c r="U1884" s="194"/>
      <c r="V1884" s="194"/>
      <c r="W1884" s="194"/>
      <c r="X1884" s="194"/>
      <c r="Y1884" s="194"/>
      <c r="Z1884" s="194"/>
      <c r="AA1884" s="194"/>
      <c r="AB1884" s="194"/>
      <c r="AC1884" s="194"/>
      <c r="AD1884" s="194"/>
      <c r="AE1884" s="194"/>
      <c r="AF1884" s="194"/>
      <c r="AG1884" s="194"/>
      <c r="AH1884" s="194"/>
      <c r="AI1884" s="194"/>
      <c r="AJ1884" s="194"/>
      <c r="AK1884" s="194"/>
      <c r="AL1884" s="194"/>
      <c r="AM1884" s="194"/>
      <c r="AN1884" s="194"/>
      <c r="AO1884" s="194"/>
      <c r="AP1884" s="194"/>
      <c r="AQ1884" s="194"/>
      <c r="AR1884" s="194"/>
      <c r="AS1884" s="46"/>
    </row>
    <row r="1885" spans="2:45" s="192" customFormat="1">
      <c r="B1885" s="193"/>
      <c r="C1885" s="193"/>
      <c r="D1885" s="194"/>
      <c r="E1885" s="194"/>
      <c r="H1885" s="194"/>
      <c r="I1885" s="194"/>
      <c r="J1885" s="194"/>
      <c r="K1885" s="194"/>
      <c r="L1885" s="194"/>
      <c r="M1885" s="194"/>
      <c r="N1885" s="194"/>
      <c r="O1885" s="194"/>
      <c r="P1885" s="194"/>
      <c r="Q1885" s="194"/>
      <c r="R1885" s="194"/>
      <c r="S1885" s="194"/>
      <c r="T1885" s="194"/>
      <c r="U1885" s="194"/>
      <c r="V1885" s="194"/>
      <c r="W1885" s="194"/>
      <c r="X1885" s="194"/>
      <c r="Y1885" s="194"/>
      <c r="Z1885" s="194"/>
      <c r="AA1885" s="194"/>
      <c r="AB1885" s="194"/>
      <c r="AC1885" s="194"/>
      <c r="AD1885" s="194"/>
      <c r="AE1885" s="194"/>
      <c r="AF1885" s="194"/>
      <c r="AG1885" s="194"/>
      <c r="AH1885" s="194"/>
      <c r="AI1885" s="194"/>
      <c r="AJ1885" s="194"/>
      <c r="AK1885" s="194"/>
      <c r="AL1885" s="194"/>
      <c r="AM1885" s="194"/>
      <c r="AN1885" s="194"/>
      <c r="AO1885" s="194"/>
      <c r="AP1885" s="194"/>
      <c r="AQ1885" s="194"/>
      <c r="AR1885" s="194"/>
      <c r="AS1885" s="46"/>
    </row>
    <row r="1886" spans="2:45" s="192" customFormat="1">
      <c r="B1886" s="193"/>
      <c r="C1886" s="193"/>
      <c r="D1886" s="194"/>
      <c r="E1886" s="194"/>
      <c r="H1886" s="194"/>
      <c r="I1886" s="194"/>
      <c r="J1886" s="194"/>
      <c r="K1886" s="194"/>
      <c r="L1886" s="194"/>
      <c r="M1886" s="194"/>
      <c r="N1886" s="194"/>
      <c r="O1886" s="194"/>
      <c r="P1886" s="194"/>
      <c r="Q1886" s="194"/>
      <c r="R1886" s="194"/>
      <c r="S1886" s="194"/>
      <c r="T1886" s="194"/>
      <c r="U1886" s="194"/>
      <c r="V1886" s="194"/>
      <c r="W1886" s="194"/>
      <c r="X1886" s="194"/>
      <c r="Y1886" s="194"/>
      <c r="Z1886" s="194"/>
      <c r="AA1886" s="194"/>
      <c r="AB1886" s="194"/>
      <c r="AC1886" s="194"/>
      <c r="AD1886" s="194"/>
      <c r="AE1886" s="194"/>
      <c r="AF1886" s="194"/>
      <c r="AG1886" s="194"/>
      <c r="AH1886" s="194"/>
      <c r="AI1886" s="194"/>
      <c r="AJ1886" s="194"/>
      <c r="AK1886" s="194"/>
      <c r="AL1886" s="194"/>
      <c r="AM1886" s="194"/>
      <c r="AN1886" s="194"/>
      <c r="AO1886" s="194"/>
      <c r="AP1886" s="194"/>
      <c r="AQ1886" s="194"/>
      <c r="AR1886" s="194"/>
      <c r="AS1886" s="46"/>
    </row>
    <row r="1887" spans="2:45" s="192" customFormat="1">
      <c r="B1887" s="193"/>
      <c r="C1887" s="193"/>
      <c r="D1887" s="194"/>
      <c r="E1887" s="194"/>
      <c r="H1887" s="194"/>
      <c r="I1887" s="194"/>
      <c r="J1887" s="194"/>
      <c r="K1887" s="194"/>
      <c r="L1887" s="194"/>
      <c r="M1887" s="194"/>
      <c r="N1887" s="194"/>
      <c r="O1887" s="194"/>
      <c r="P1887" s="194"/>
      <c r="Q1887" s="194"/>
      <c r="R1887" s="194"/>
      <c r="S1887" s="194"/>
      <c r="T1887" s="194"/>
      <c r="U1887" s="194"/>
      <c r="V1887" s="194"/>
      <c r="W1887" s="194"/>
      <c r="X1887" s="194"/>
      <c r="Y1887" s="194"/>
      <c r="Z1887" s="194"/>
      <c r="AA1887" s="194"/>
      <c r="AB1887" s="194"/>
      <c r="AC1887" s="194"/>
      <c r="AD1887" s="194"/>
      <c r="AE1887" s="194"/>
      <c r="AF1887" s="194"/>
      <c r="AG1887" s="194"/>
      <c r="AH1887" s="194"/>
      <c r="AI1887" s="194"/>
      <c r="AJ1887" s="194"/>
      <c r="AK1887" s="194"/>
      <c r="AL1887" s="194"/>
      <c r="AM1887" s="194"/>
      <c r="AN1887" s="194"/>
      <c r="AO1887" s="194"/>
      <c r="AP1887" s="194"/>
      <c r="AQ1887" s="194"/>
      <c r="AR1887" s="194"/>
      <c r="AS1887" s="46"/>
    </row>
    <row r="1888" spans="2:45" s="192" customFormat="1">
      <c r="B1888" s="193"/>
      <c r="C1888" s="193"/>
      <c r="D1888" s="194"/>
      <c r="E1888" s="194"/>
      <c r="H1888" s="194"/>
      <c r="I1888" s="194"/>
      <c r="J1888" s="194"/>
      <c r="K1888" s="194"/>
      <c r="L1888" s="194"/>
      <c r="M1888" s="194"/>
      <c r="N1888" s="194"/>
      <c r="O1888" s="194"/>
      <c r="P1888" s="194"/>
      <c r="Q1888" s="194"/>
      <c r="R1888" s="194"/>
      <c r="S1888" s="194"/>
      <c r="T1888" s="194"/>
      <c r="U1888" s="194"/>
      <c r="V1888" s="194"/>
      <c r="W1888" s="194"/>
      <c r="X1888" s="194"/>
      <c r="Y1888" s="194"/>
      <c r="Z1888" s="194"/>
      <c r="AA1888" s="194"/>
      <c r="AB1888" s="194"/>
      <c r="AC1888" s="194"/>
      <c r="AD1888" s="194"/>
      <c r="AE1888" s="194"/>
      <c r="AF1888" s="194"/>
      <c r="AG1888" s="194"/>
      <c r="AH1888" s="194"/>
      <c r="AI1888" s="194"/>
      <c r="AJ1888" s="194"/>
      <c r="AK1888" s="194"/>
      <c r="AL1888" s="194"/>
      <c r="AM1888" s="194"/>
      <c r="AN1888" s="194"/>
      <c r="AO1888" s="194"/>
      <c r="AP1888" s="194"/>
      <c r="AQ1888" s="194"/>
      <c r="AR1888" s="194"/>
      <c r="AS1888" s="46"/>
    </row>
    <row r="1889" spans="2:45" s="192" customFormat="1">
      <c r="B1889" s="193"/>
      <c r="C1889" s="193"/>
      <c r="D1889" s="194"/>
      <c r="E1889" s="194"/>
      <c r="H1889" s="194"/>
      <c r="I1889" s="194"/>
      <c r="J1889" s="194"/>
      <c r="K1889" s="194"/>
      <c r="L1889" s="194"/>
      <c r="M1889" s="194"/>
      <c r="N1889" s="194"/>
      <c r="O1889" s="194"/>
      <c r="P1889" s="194"/>
      <c r="Q1889" s="194"/>
      <c r="R1889" s="194"/>
      <c r="S1889" s="194"/>
      <c r="T1889" s="194"/>
      <c r="U1889" s="194"/>
      <c r="V1889" s="194"/>
      <c r="W1889" s="194"/>
      <c r="X1889" s="194"/>
      <c r="Y1889" s="194"/>
      <c r="Z1889" s="194"/>
      <c r="AA1889" s="194"/>
      <c r="AB1889" s="194"/>
      <c r="AC1889" s="194"/>
      <c r="AD1889" s="194"/>
      <c r="AE1889" s="194"/>
      <c r="AF1889" s="194"/>
      <c r="AG1889" s="194"/>
      <c r="AH1889" s="194"/>
      <c r="AI1889" s="194"/>
      <c r="AJ1889" s="194"/>
      <c r="AK1889" s="194"/>
      <c r="AL1889" s="194"/>
      <c r="AM1889" s="194"/>
      <c r="AN1889" s="194"/>
      <c r="AO1889" s="194"/>
      <c r="AP1889" s="194"/>
      <c r="AQ1889" s="194"/>
      <c r="AR1889" s="194"/>
      <c r="AS1889" s="46"/>
    </row>
    <row r="1890" spans="2:45" s="192" customFormat="1">
      <c r="B1890" s="193"/>
      <c r="C1890" s="193"/>
      <c r="D1890" s="194"/>
      <c r="E1890" s="194"/>
      <c r="H1890" s="194"/>
      <c r="I1890" s="194"/>
      <c r="J1890" s="194"/>
      <c r="K1890" s="194"/>
      <c r="L1890" s="194"/>
      <c r="M1890" s="194"/>
      <c r="N1890" s="194"/>
      <c r="O1890" s="194"/>
      <c r="P1890" s="194"/>
      <c r="Q1890" s="194"/>
      <c r="R1890" s="194"/>
      <c r="S1890" s="194"/>
      <c r="T1890" s="194"/>
      <c r="U1890" s="194"/>
      <c r="V1890" s="194"/>
      <c r="W1890" s="194"/>
      <c r="X1890" s="194"/>
      <c r="Y1890" s="194"/>
      <c r="Z1890" s="194"/>
      <c r="AA1890" s="194"/>
      <c r="AB1890" s="194"/>
      <c r="AC1890" s="194"/>
      <c r="AD1890" s="194"/>
      <c r="AE1890" s="194"/>
      <c r="AF1890" s="194"/>
      <c r="AG1890" s="194"/>
      <c r="AH1890" s="194"/>
      <c r="AI1890" s="194"/>
      <c r="AJ1890" s="194"/>
      <c r="AK1890" s="194"/>
      <c r="AL1890" s="194"/>
      <c r="AM1890" s="194"/>
      <c r="AN1890" s="194"/>
      <c r="AO1890" s="194"/>
      <c r="AP1890" s="194"/>
      <c r="AQ1890" s="194"/>
      <c r="AR1890" s="194"/>
      <c r="AS1890" s="46"/>
    </row>
    <row r="1891" spans="2:45" s="192" customFormat="1">
      <c r="B1891" s="193"/>
      <c r="C1891" s="193"/>
      <c r="D1891" s="194"/>
      <c r="E1891" s="194"/>
      <c r="H1891" s="194"/>
      <c r="I1891" s="194"/>
      <c r="J1891" s="194"/>
      <c r="K1891" s="194"/>
      <c r="L1891" s="194"/>
      <c r="M1891" s="194"/>
      <c r="N1891" s="194"/>
      <c r="O1891" s="194"/>
      <c r="P1891" s="194"/>
      <c r="Q1891" s="194"/>
      <c r="R1891" s="194"/>
      <c r="S1891" s="194"/>
      <c r="T1891" s="194"/>
      <c r="U1891" s="194"/>
      <c r="V1891" s="194"/>
      <c r="W1891" s="194"/>
      <c r="X1891" s="194"/>
      <c r="Y1891" s="194"/>
      <c r="Z1891" s="194"/>
      <c r="AA1891" s="194"/>
      <c r="AB1891" s="194"/>
      <c r="AC1891" s="194"/>
      <c r="AD1891" s="194"/>
      <c r="AE1891" s="194"/>
      <c r="AF1891" s="194"/>
      <c r="AG1891" s="194"/>
      <c r="AH1891" s="194"/>
      <c r="AI1891" s="194"/>
      <c r="AJ1891" s="194"/>
      <c r="AK1891" s="194"/>
      <c r="AL1891" s="194"/>
      <c r="AM1891" s="194"/>
      <c r="AN1891" s="194"/>
      <c r="AO1891" s="194"/>
      <c r="AP1891" s="194"/>
      <c r="AQ1891" s="194"/>
      <c r="AR1891" s="194"/>
      <c r="AS1891" s="46"/>
    </row>
    <row r="1892" spans="2:45" s="192" customFormat="1">
      <c r="B1892" s="193"/>
      <c r="C1892" s="193"/>
      <c r="D1892" s="194"/>
      <c r="E1892" s="194"/>
      <c r="H1892" s="194"/>
      <c r="I1892" s="194"/>
      <c r="J1892" s="194"/>
      <c r="K1892" s="194"/>
      <c r="L1892" s="194"/>
      <c r="M1892" s="194"/>
      <c r="N1892" s="194"/>
      <c r="O1892" s="194"/>
      <c r="P1892" s="194"/>
      <c r="Q1892" s="194"/>
      <c r="R1892" s="194"/>
      <c r="S1892" s="194"/>
      <c r="T1892" s="194"/>
      <c r="U1892" s="194"/>
      <c r="V1892" s="194"/>
      <c r="W1892" s="194"/>
      <c r="X1892" s="194"/>
      <c r="Y1892" s="194"/>
      <c r="Z1892" s="194"/>
      <c r="AA1892" s="194"/>
      <c r="AB1892" s="194"/>
      <c r="AC1892" s="194"/>
      <c r="AD1892" s="194"/>
      <c r="AE1892" s="194"/>
      <c r="AF1892" s="194"/>
      <c r="AG1892" s="194"/>
      <c r="AH1892" s="194"/>
      <c r="AI1892" s="194"/>
      <c r="AJ1892" s="194"/>
      <c r="AK1892" s="194"/>
      <c r="AL1892" s="194"/>
      <c r="AM1892" s="194"/>
      <c r="AN1892" s="194"/>
      <c r="AO1892" s="194"/>
      <c r="AP1892" s="194"/>
      <c r="AQ1892" s="194"/>
      <c r="AR1892" s="194"/>
      <c r="AS1892" s="46"/>
    </row>
    <row r="1893" spans="2:45" s="192" customFormat="1">
      <c r="B1893" s="193"/>
      <c r="C1893" s="193"/>
      <c r="D1893" s="194"/>
      <c r="E1893" s="194"/>
      <c r="H1893" s="194"/>
      <c r="I1893" s="194"/>
      <c r="J1893" s="194"/>
      <c r="K1893" s="194"/>
      <c r="L1893" s="194"/>
      <c r="M1893" s="194"/>
      <c r="N1893" s="194"/>
      <c r="O1893" s="194"/>
      <c r="P1893" s="194"/>
      <c r="Q1893" s="194"/>
      <c r="R1893" s="194"/>
      <c r="S1893" s="194"/>
      <c r="T1893" s="194"/>
      <c r="U1893" s="194"/>
      <c r="V1893" s="194"/>
      <c r="W1893" s="194"/>
      <c r="X1893" s="194"/>
      <c r="Y1893" s="194"/>
      <c r="Z1893" s="194"/>
      <c r="AA1893" s="194"/>
      <c r="AB1893" s="194"/>
      <c r="AC1893" s="194"/>
      <c r="AD1893" s="194"/>
      <c r="AE1893" s="194"/>
      <c r="AF1893" s="194"/>
      <c r="AG1893" s="194"/>
      <c r="AH1893" s="194"/>
      <c r="AI1893" s="194"/>
      <c r="AJ1893" s="194"/>
      <c r="AK1893" s="194"/>
      <c r="AL1893" s="194"/>
      <c r="AM1893" s="194"/>
      <c r="AN1893" s="194"/>
      <c r="AO1893" s="194"/>
      <c r="AP1893" s="194"/>
      <c r="AQ1893" s="194"/>
      <c r="AR1893" s="194"/>
      <c r="AS1893" s="46"/>
    </row>
    <row r="1894" spans="2:45" s="192" customFormat="1">
      <c r="B1894" s="193"/>
      <c r="C1894" s="193"/>
      <c r="D1894" s="194"/>
      <c r="E1894" s="194"/>
      <c r="H1894" s="194"/>
      <c r="I1894" s="194"/>
      <c r="J1894" s="194"/>
      <c r="K1894" s="194"/>
      <c r="L1894" s="194"/>
      <c r="M1894" s="194"/>
      <c r="N1894" s="194"/>
      <c r="O1894" s="194"/>
      <c r="P1894" s="194"/>
      <c r="Q1894" s="194"/>
      <c r="R1894" s="194"/>
      <c r="S1894" s="194"/>
      <c r="T1894" s="194"/>
      <c r="U1894" s="194"/>
      <c r="V1894" s="194"/>
      <c r="W1894" s="194"/>
      <c r="X1894" s="194"/>
      <c r="Y1894" s="194"/>
      <c r="Z1894" s="194"/>
      <c r="AA1894" s="194"/>
      <c r="AB1894" s="194"/>
      <c r="AC1894" s="194"/>
      <c r="AD1894" s="194"/>
      <c r="AE1894" s="194"/>
      <c r="AF1894" s="194"/>
      <c r="AG1894" s="194"/>
      <c r="AH1894" s="194"/>
      <c r="AI1894" s="194"/>
      <c r="AJ1894" s="194"/>
      <c r="AK1894" s="194"/>
      <c r="AL1894" s="194"/>
      <c r="AM1894" s="194"/>
      <c r="AN1894" s="194"/>
      <c r="AO1894" s="194"/>
      <c r="AP1894" s="194"/>
      <c r="AQ1894" s="194"/>
      <c r="AR1894" s="194"/>
      <c r="AS1894" s="46"/>
    </row>
    <row r="1895" spans="2:45" s="192" customFormat="1">
      <c r="B1895" s="193"/>
      <c r="C1895" s="193"/>
      <c r="D1895" s="194"/>
      <c r="E1895" s="194"/>
      <c r="H1895" s="194"/>
      <c r="I1895" s="194"/>
      <c r="J1895" s="194"/>
      <c r="K1895" s="194"/>
      <c r="L1895" s="194"/>
      <c r="M1895" s="194"/>
      <c r="N1895" s="194"/>
      <c r="O1895" s="194"/>
      <c r="P1895" s="194"/>
      <c r="Q1895" s="194"/>
      <c r="R1895" s="194"/>
      <c r="S1895" s="194"/>
      <c r="T1895" s="194"/>
      <c r="U1895" s="194"/>
      <c r="V1895" s="194"/>
      <c r="W1895" s="194"/>
      <c r="X1895" s="194"/>
      <c r="Y1895" s="194"/>
      <c r="Z1895" s="194"/>
      <c r="AA1895" s="194"/>
      <c r="AB1895" s="194"/>
      <c r="AC1895" s="194"/>
      <c r="AD1895" s="194"/>
      <c r="AE1895" s="194"/>
      <c r="AF1895" s="194"/>
      <c r="AG1895" s="194"/>
      <c r="AH1895" s="194"/>
      <c r="AI1895" s="194"/>
      <c r="AJ1895" s="194"/>
      <c r="AK1895" s="194"/>
      <c r="AL1895" s="194"/>
      <c r="AM1895" s="194"/>
      <c r="AN1895" s="194"/>
      <c r="AO1895" s="194"/>
      <c r="AP1895" s="194"/>
      <c r="AQ1895" s="194"/>
      <c r="AR1895" s="194"/>
      <c r="AS1895" s="46"/>
    </row>
    <row r="1896" spans="2:45" s="192" customFormat="1">
      <c r="B1896" s="193"/>
      <c r="C1896" s="193"/>
      <c r="D1896" s="194"/>
      <c r="E1896" s="194"/>
      <c r="H1896" s="194"/>
      <c r="I1896" s="194"/>
      <c r="J1896" s="194"/>
      <c r="K1896" s="194"/>
      <c r="L1896" s="194"/>
      <c r="M1896" s="194"/>
      <c r="N1896" s="194"/>
      <c r="O1896" s="194"/>
      <c r="P1896" s="194"/>
      <c r="Q1896" s="194"/>
      <c r="R1896" s="194"/>
      <c r="S1896" s="194"/>
      <c r="T1896" s="194"/>
      <c r="U1896" s="194"/>
      <c r="V1896" s="194"/>
      <c r="W1896" s="194"/>
      <c r="X1896" s="194"/>
      <c r="Y1896" s="194"/>
      <c r="Z1896" s="194"/>
      <c r="AA1896" s="194"/>
      <c r="AB1896" s="194"/>
      <c r="AC1896" s="194"/>
      <c r="AD1896" s="194"/>
      <c r="AE1896" s="194"/>
      <c r="AF1896" s="194"/>
      <c r="AG1896" s="194"/>
      <c r="AH1896" s="194"/>
      <c r="AI1896" s="194"/>
      <c r="AJ1896" s="194"/>
      <c r="AK1896" s="194"/>
      <c r="AL1896" s="194"/>
      <c r="AM1896" s="194"/>
      <c r="AN1896" s="194"/>
      <c r="AO1896" s="194"/>
      <c r="AP1896" s="194"/>
      <c r="AQ1896" s="194"/>
      <c r="AR1896" s="194"/>
      <c r="AS1896" s="46"/>
    </row>
    <row r="1897" spans="2:45" s="192" customFormat="1">
      <c r="B1897" s="193"/>
      <c r="C1897" s="193"/>
      <c r="D1897" s="194"/>
      <c r="E1897" s="194"/>
      <c r="H1897" s="194"/>
      <c r="I1897" s="194"/>
      <c r="J1897" s="194"/>
      <c r="K1897" s="194"/>
      <c r="L1897" s="194"/>
      <c r="M1897" s="194"/>
      <c r="N1897" s="194"/>
      <c r="O1897" s="194"/>
      <c r="P1897" s="194"/>
      <c r="Q1897" s="194"/>
      <c r="R1897" s="194"/>
      <c r="S1897" s="194"/>
      <c r="T1897" s="194"/>
      <c r="U1897" s="194"/>
      <c r="V1897" s="194"/>
      <c r="W1897" s="194"/>
      <c r="X1897" s="194"/>
      <c r="Y1897" s="194"/>
      <c r="Z1897" s="194"/>
      <c r="AA1897" s="194"/>
      <c r="AB1897" s="194"/>
      <c r="AC1897" s="194"/>
      <c r="AD1897" s="194"/>
      <c r="AE1897" s="194"/>
      <c r="AF1897" s="194"/>
      <c r="AG1897" s="194"/>
      <c r="AH1897" s="194"/>
      <c r="AI1897" s="194"/>
      <c r="AJ1897" s="194"/>
      <c r="AK1897" s="194"/>
      <c r="AL1897" s="194"/>
      <c r="AM1897" s="194"/>
      <c r="AN1897" s="194"/>
      <c r="AO1897" s="194"/>
      <c r="AP1897" s="194"/>
      <c r="AQ1897" s="194"/>
      <c r="AR1897" s="194"/>
      <c r="AS1897" s="46"/>
    </row>
    <row r="1898" spans="2:45" s="192" customFormat="1">
      <c r="B1898" s="193"/>
      <c r="C1898" s="193"/>
      <c r="D1898" s="194"/>
      <c r="E1898" s="194"/>
      <c r="H1898" s="194"/>
      <c r="I1898" s="194"/>
      <c r="J1898" s="194"/>
      <c r="K1898" s="194"/>
      <c r="L1898" s="194"/>
      <c r="M1898" s="194"/>
      <c r="N1898" s="194"/>
      <c r="O1898" s="194"/>
      <c r="P1898" s="194"/>
      <c r="Q1898" s="194"/>
      <c r="R1898" s="194"/>
      <c r="S1898" s="194"/>
      <c r="T1898" s="194"/>
      <c r="U1898" s="194"/>
      <c r="V1898" s="194"/>
      <c r="W1898" s="194"/>
      <c r="X1898" s="194"/>
      <c r="Y1898" s="194"/>
      <c r="Z1898" s="194"/>
      <c r="AA1898" s="194"/>
      <c r="AB1898" s="194"/>
      <c r="AC1898" s="194"/>
      <c r="AD1898" s="194"/>
      <c r="AE1898" s="194"/>
      <c r="AF1898" s="194"/>
      <c r="AG1898" s="194"/>
      <c r="AH1898" s="194"/>
      <c r="AI1898" s="194"/>
      <c r="AJ1898" s="194"/>
      <c r="AK1898" s="194"/>
      <c r="AL1898" s="194"/>
      <c r="AM1898" s="194"/>
      <c r="AN1898" s="194"/>
      <c r="AO1898" s="194"/>
      <c r="AP1898" s="194"/>
      <c r="AQ1898" s="194"/>
      <c r="AR1898" s="194"/>
      <c r="AS1898" s="46"/>
    </row>
    <row r="1899" spans="2:45" s="192" customFormat="1">
      <c r="B1899" s="193"/>
      <c r="C1899" s="193"/>
      <c r="D1899" s="194"/>
      <c r="E1899" s="194"/>
      <c r="H1899" s="194"/>
      <c r="I1899" s="194"/>
      <c r="J1899" s="194"/>
      <c r="K1899" s="194"/>
      <c r="L1899" s="194"/>
      <c r="M1899" s="194"/>
      <c r="N1899" s="194"/>
      <c r="O1899" s="194"/>
      <c r="P1899" s="194"/>
      <c r="Q1899" s="194"/>
      <c r="R1899" s="194"/>
      <c r="S1899" s="194"/>
      <c r="T1899" s="194"/>
      <c r="U1899" s="194"/>
      <c r="V1899" s="194"/>
      <c r="W1899" s="194"/>
      <c r="X1899" s="194"/>
      <c r="Y1899" s="194"/>
      <c r="Z1899" s="194"/>
      <c r="AA1899" s="194"/>
      <c r="AB1899" s="194"/>
      <c r="AC1899" s="194"/>
      <c r="AD1899" s="194"/>
      <c r="AE1899" s="194"/>
      <c r="AF1899" s="194"/>
      <c r="AG1899" s="194"/>
      <c r="AH1899" s="194"/>
      <c r="AI1899" s="194"/>
      <c r="AJ1899" s="194"/>
      <c r="AK1899" s="194"/>
      <c r="AL1899" s="194"/>
      <c r="AM1899" s="194"/>
      <c r="AN1899" s="194"/>
      <c r="AO1899" s="194"/>
      <c r="AP1899" s="194"/>
      <c r="AQ1899" s="194"/>
      <c r="AR1899" s="194"/>
      <c r="AS1899" s="46"/>
    </row>
    <row r="1900" spans="2:45" s="192" customFormat="1">
      <c r="B1900" s="193"/>
      <c r="C1900" s="193"/>
      <c r="D1900" s="194"/>
      <c r="E1900" s="194"/>
      <c r="H1900" s="194"/>
      <c r="I1900" s="194"/>
      <c r="J1900" s="194"/>
      <c r="K1900" s="194"/>
      <c r="L1900" s="194"/>
      <c r="M1900" s="194"/>
      <c r="N1900" s="194"/>
      <c r="O1900" s="194"/>
      <c r="P1900" s="194"/>
      <c r="Q1900" s="194"/>
      <c r="R1900" s="194"/>
      <c r="S1900" s="194"/>
      <c r="T1900" s="194"/>
      <c r="U1900" s="194"/>
      <c r="V1900" s="194"/>
      <c r="W1900" s="194"/>
      <c r="X1900" s="194"/>
      <c r="Y1900" s="194"/>
      <c r="Z1900" s="194"/>
      <c r="AA1900" s="194"/>
      <c r="AB1900" s="194"/>
      <c r="AC1900" s="194"/>
      <c r="AD1900" s="194"/>
      <c r="AE1900" s="194"/>
      <c r="AF1900" s="194"/>
      <c r="AG1900" s="194"/>
      <c r="AH1900" s="194"/>
      <c r="AI1900" s="194"/>
      <c r="AJ1900" s="194"/>
      <c r="AK1900" s="194"/>
      <c r="AL1900" s="194"/>
      <c r="AM1900" s="194"/>
      <c r="AN1900" s="194"/>
      <c r="AO1900" s="194"/>
      <c r="AP1900" s="194"/>
      <c r="AQ1900" s="194"/>
      <c r="AR1900" s="194"/>
      <c r="AS1900" s="46"/>
    </row>
    <row r="1901" spans="2:45" s="192" customFormat="1">
      <c r="B1901" s="193"/>
      <c r="C1901" s="193"/>
      <c r="D1901" s="194"/>
      <c r="E1901" s="194"/>
      <c r="H1901" s="194"/>
      <c r="I1901" s="194"/>
      <c r="J1901" s="194"/>
      <c r="K1901" s="194"/>
      <c r="L1901" s="194"/>
      <c r="M1901" s="194"/>
      <c r="N1901" s="194"/>
      <c r="O1901" s="194"/>
      <c r="P1901" s="194"/>
      <c r="Q1901" s="194"/>
      <c r="R1901" s="194"/>
      <c r="S1901" s="194"/>
      <c r="T1901" s="194"/>
      <c r="U1901" s="194"/>
      <c r="V1901" s="194"/>
      <c r="W1901" s="194"/>
      <c r="X1901" s="194"/>
      <c r="Y1901" s="194"/>
      <c r="Z1901" s="194"/>
      <c r="AA1901" s="194"/>
      <c r="AB1901" s="194"/>
      <c r="AC1901" s="194"/>
      <c r="AD1901" s="194"/>
      <c r="AE1901" s="194"/>
      <c r="AF1901" s="194"/>
      <c r="AG1901" s="194"/>
      <c r="AH1901" s="194"/>
      <c r="AI1901" s="194"/>
      <c r="AJ1901" s="194"/>
      <c r="AK1901" s="194"/>
      <c r="AL1901" s="194"/>
      <c r="AM1901" s="194"/>
      <c r="AN1901" s="194"/>
      <c r="AO1901" s="194"/>
      <c r="AP1901" s="194"/>
      <c r="AQ1901" s="194"/>
      <c r="AR1901" s="194"/>
      <c r="AS1901" s="46"/>
    </row>
    <row r="1902" spans="2:45" s="192" customFormat="1">
      <c r="B1902" s="193"/>
      <c r="C1902" s="193"/>
      <c r="D1902" s="194"/>
      <c r="E1902" s="194"/>
      <c r="H1902" s="194"/>
      <c r="I1902" s="194"/>
      <c r="J1902" s="194"/>
      <c r="K1902" s="194"/>
      <c r="L1902" s="194"/>
      <c r="M1902" s="194"/>
      <c r="N1902" s="194"/>
      <c r="O1902" s="194"/>
      <c r="P1902" s="194"/>
      <c r="Q1902" s="194"/>
      <c r="R1902" s="194"/>
      <c r="S1902" s="194"/>
      <c r="T1902" s="194"/>
      <c r="U1902" s="194"/>
      <c r="V1902" s="194"/>
      <c r="W1902" s="194"/>
      <c r="X1902" s="194"/>
      <c r="Y1902" s="194"/>
      <c r="Z1902" s="194"/>
      <c r="AA1902" s="194"/>
      <c r="AB1902" s="194"/>
      <c r="AC1902" s="194"/>
      <c r="AD1902" s="194"/>
      <c r="AE1902" s="194"/>
      <c r="AF1902" s="194"/>
      <c r="AG1902" s="194"/>
      <c r="AH1902" s="194"/>
      <c r="AI1902" s="194"/>
      <c r="AJ1902" s="194"/>
      <c r="AK1902" s="194"/>
      <c r="AL1902" s="194"/>
      <c r="AM1902" s="194"/>
      <c r="AN1902" s="194"/>
      <c r="AO1902" s="194"/>
      <c r="AP1902" s="194"/>
      <c r="AQ1902" s="194"/>
      <c r="AR1902" s="194"/>
      <c r="AS1902" s="46"/>
    </row>
    <row r="1903" spans="2:45" s="192" customFormat="1">
      <c r="B1903" s="193"/>
      <c r="C1903" s="193"/>
      <c r="D1903" s="194"/>
      <c r="E1903" s="194"/>
      <c r="H1903" s="194"/>
      <c r="I1903" s="194"/>
      <c r="J1903" s="194"/>
      <c r="K1903" s="194"/>
      <c r="L1903" s="194"/>
      <c r="M1903" s="194"/>
      <c r="N1903" s="194"/>
      <c r="O1903" s="194"/>
      <c r="P1903" s="194"/>
      <c r="Q1903" s="194"/>
      <c r="R1903" s="194"/>
      <c r="S1903" s="194"/>
      <c r="T1903" s="194"/>
      <c r="U1903" s="194"/>
      <c r="V1903" s="194"/>
      <c r="W1903" s="194"/>
      <c r="X1903" s="194"/>
      <c r="Y1903" s="194"/>
      <c r="Z1903" s="194"/>
      <c r="AA1903" s="194"/>
      <c r="AB1903" s="194"/>
      <c r="AC1903" s="194"/>
      <c r="AD1903" s="194"/>
      <c r="AE1903" s="194"/>
      <c r="AF1903" s="194"/>
      <c r="AG1903" s="194"/>
      <c r="AH1903" s="194"/>
      <c r="AI1903" s="194"/>
      <c r="AJ1903" s="194"/>
      <c r="AK1903" s="194"/>
      <c r="AL1903" s="194"/>
      <c r="AM1903" s="194"/>
      <c r="AN1903" s="194"/>
      <c r="AO1903" s="194"/>
      <c r="AP1903" s="194"/>
      <c r="AQ1903" s="194"/>
      <c r="AR1903" s="194"/>
      <c r="AS1903" s="46"/>
    </row>
    <row r="1904" spans="2:45" s="192" customFormat="1">
      <c r="B1904" s="193"/>
      <c r="C1904" s="193"/>
      <c r="D1904" s="194"/>
      <c r="E1904" s="194"/>
      <c r="H1904" s="194"/>
      <c r="I1904" s="194"/>
      <c r="J1904" s="194"/>
      <c r="K1904" s="194"/>
      <c r="L1904" s="194"/>
      <c r="M1904" s="194"/>
      <c r="N1904" s="194"/>
      <c r="O1904" s="194"/>
      <c r="P1904" s="194"/>
      <c r="Q1904" s="194"/>
      <c r="R1904" s="194"/>
      <c r="S1904" s="194"/>
      <c r="T1904" s="194"/>
      <c r="U1904" s="194"/>
      <c r="V1904" s="194"/>
      <c r="W1904" s="194"/>
      <c r="X1904" s="194"/>
      <c r="Y1904" s="194"/>
      <c r="Z1904" s="194"/>
      <c r="AA1904" s="194"/>
      <c r="AB1904" s="194"/>
      <c r="AC1904" s="194"/>
      <c r="AD1904" s="194"/>
      <c r="AE1904" s="194"/>
      <c r="AF1904" s="194"/>
      <c r="AG1904" s="194"/>
      <c r="AH1904" s="194"/>
      <c r="AI1904" s="194"/>
      <c r="AJ1904" s="194"/>
      <c r="AK1904" s="194"/>
      <c r="AL1904" s="194"/>
      <c r="AM1904" s="194"/>
      <c r="AN1904" s="194"/>
      <c r="AO1904" s="194"/>
      <c r="AP1904" s="194"/>
      <c r="AQ1904" s="194"/>
      <c r="AR1904" s="194"/>
      <c r="AS1904" s="46"/>
    </row>
    <row r="1905" spans="2:45" s="192" customFormat="1">
      <c r="B1905" s="193"/>
      <c r="C1905" s="193"/>
      <c r="D1905" s="194"/>
      <c r="E1905" s="194"/>
      <c r="H1905" s="194"/>
      <c r="I1905" s="194"/>
      <c r="J1905" s="194"/>
      <c r="K1905" s="194"/>
      <c r="L1905" s="194"/>
      <c r="M1905" s="194"/>
      <c r="N1905" s="194"/>
      <c r="O1905" s="194"/>
      <c r="P1905" s="194"/>
      <c r="Q1905" s="194"/>
      <c r="R1905" s="194"/>
      <c r="S1905" s="194"/>
      <c r="T1905" s="194"/>
      <c r="U1905" s="194"/>
      <c r="V1905" s="194"/>
      <c r="W1905" s="194"/>
      <c r="X1905" s="194"/>
      <c r="Y1905" s="194"/>
      <c r="Z1905" s="194"/>
      <c r="AA1905" s="194"/>
      <c r="AB1905" s="194"/>
      <c r="AC1905" s="194"/>
      <c r="AD1905" s="194"/>
      <c r="AE1905" s="194"/>
      <c r="AF1905" s="194"/>
      <c r="AG1905" s="194"/>
      <c r="AH1905" s="194"/>
      <c r="AI1905" s="194"/>
      <c r="AJ1905" s="194"/>
      <c r="AK1905" s="194"/>
      <c r="AL1905" s="194"/>
      <c r="AM1905" s="194"/>
      <c r="AN1905" s="194"/>
      <c r="AO1905" s="194"/>
      <c r="AP1905" s="194"/>
      <c r="AQ1905" s="194"/>
      <c r="AR1905" s="194"/>
      <c r="AS1905" s="46"/>
    </row>
    <row r="1906" spans="2:45" s="192" customFormat="1">
      <c r="B1906" s="193"/>
      <c r="C1906" s="193"/>
      <c r="D1906" s="194"/>
      <c r="E1906" s="194"/>
      <c r="H1906" s="194"/>
      <c r="I1906" s="194"/>
      <c r="J1906" s="194"/>
      <c r="K1906" s="194"/>
      <c r="L1906" s="194"/>
      <c r="M1906" s="194"/>
      <c r="N1906" s="194"/>
      <c r="O1906" s="194"/>
      <c r="P1906" s="194"/>
      <c r="Q1906" s="194"/>
      <c r="R1906" s="194"/>
      <c r="S1906" s="194"/>
      <c r="T1906" s="194"/>
      <c r="U1906" s="194"/>
      <c r="V1906" s="194"/>
      <c r="W1906" s="194"/>
      <c r="X1906" s="194"/>
      <c r="Y1906" s="194"/>
      <c r="Z1906" s="194"/>
      <c r="AA1906" s="194"/>
      <c r="AB1906" s="194"/>
      <c r="AC1906" s="194"/>
      <c r="AD1906" s="194"/>
      <c r="AE1906" s="194"/>
      <c r="AF1906" s="194"/>
      <c r="AG1906" s="194"/>
      <c r="AH1906" s="194"/>
      <c r="AI1906" s="194"/>
      <c r="AJ1906" s="194"/>
      <c r="AK1906" s="194"/>
      <c r="AL1906" s="194"/>
      <c r="AM1906" s="194"/>
      <c r="AN1906" s="194"/>
      <c r="AO1906" s="194"/>
      <c r="AP1906" s="194"/>
      <c r="AQ1906" s="194"/>
      <c r="AR1906" s="194"/>
      <c r="AS1906" s="46"/>
    </row>
    <row r="1907" spans="2:45" s="192" customFormat="1">
      <c r="B1907" s="193"/>
      <c r="C1907" s="193"/>
      <c r="D1907" s="194"/>
      <c r="E1907" s="194"/>
      <c r="H1907" s="194"/>
      <c r="I1907" s="194"/>
      <c r="J1907" s="194"/>
      <c r="K1907" s="194"/>
      <c r="L1907" s="194"/>
      <c r="M1907" s="194"/>
      <c r="N1907" s="194"/>
      <c r="O1907" s="194"/>
      <c r="P1907" s="194"/>
      <c r="Q1907" s="194"/>
      <c r="R1907" s="194"/>
      <c r="S1907" s="194"/>
      <c r="T1907" s="194"/>
      <c r="U1907" s="194"/>
      <c r="V1907" s="194"/>
      <c r="W1907" s="194"/>
      <c r="X1907" s="194"/>
      <c r="Y1907" s="194"/>
      <c r="Z1907" s="194"/>
      <c r="AA1907" s="194"/>
      <c r="AB1907" s="194"/>
      <c r="AC1907" s="194"/>
      <c r="AD1907" s="194"/>
      <c r="AE1907" s="194"/>
      <c r="AF1907" s="194"/>
      <c r="AG1907" s="194"/>
      <c r="AH1907" s="194"/>
      <c r="AI1907" s="194"/>
      <c r="AJ1907" s="194"/>
      <c r="AK1907" s="194"/>
      <c r="AL1907" s="194"/>
      <c r="AM1907" s="194"/>
      <c r="AN1907" s="194"/>
      <c r="AO1907" s="194"/>
      <c r="AP1907" s="194"/>
      <c r="AQ1907" s="194"/>
      <c r="AR1907" s="194"/>
      <c r="AS1907" s="46"/>
    </row>
    <row r="1908" spans="2:45" s="192" customFormat="1">
      <c r="B1908" s="193"/>
      <c r="C1908" s="193"/>
      <c r="D1908" s="194"/>
      <c r="E1908" s="194"/>
      <c r="H1908" s="194"/>
      <c r="I1908" s="194"/>
      <c r="J1908" s="194"/>
      <c r="K1908" s="194"/>
      <c r="L1908" s="194"/>
      <c r="M1908" s="194"/>
      <c r="N1908" s="194"/>
      <c r="O1908" s="194"/>
      <c r="P1908" s="194"/>
      <c r="Q1908" s="194"/>
      <c r="R1908" s="194"/>
      <c r="S1908" s="194"/>
      <c r="T1908" s="194"/>
      <c r="U1908" s="194"/>
      <c r="V1908" s="194"/>
      <c r="W1908" s="194"/>
      <c r="X1908" s="194"/>
      <c r="Y1908" s="194"/>
      <c r="Z1908" s="194"/>
      <c r="AA1908" s="194"/>
      <c r="AB1908" s="194"/>
      <c r="AC1908" s="194"/>
      <c r="AD1908" s="194"/>
      <c r="AE1908" s="194"/>
      <c r="AF1908" s="194"/>
      <c r="AG1908" s="194"/>
      <c r="AH1908" s="194"/>
      <c r="AI1908" s="194"/>
      <c r="AJ1908" s="194"/>
      <c r="AK1908" s="194"/>
      <c r="AL1908" s="194"/>
      <c r="AM1908" s="194"/>
      <c r="AN1908" s="194"/>
      <c r="AO1908" s="194"/>
      <c r="AP1908" s="194"/>
      <c r="AQ1908" s="194"/>
      <c r="AR1908" s="194"/>
      <c r="AS1908" s="46"/>
    </row>
    <row r="1909" spans="2:45" s="192" customFormat="1">
      <c r="B1909" s="193"/>
      <c r="C1909" s="193"/>
      <c r="D1909" s="194"/>
      <c r="E1909" s="194"/>
      <c r="H1909" s="194"/>
      <c r="I1909" s="194"/>
      <c r="J1909" s="194"/>
      <c r="K1909" s="194"/>
      <c r="L1909" s="194"/>
      <c r="M1909" s="194"/>
      <c r="N1909" s="194"/>
      <c r="O1909" s="194"/>
      <c r="P1909" s="194"/>
      <c r="Q1909" s="194"/>
      <c r="R1909" s="194"/>
      <c r="S1909" s="194"/>
      <c r="T1909" s="194"/>
      <c r="U1909" s="194"/>
      <c r="V1909" s="194"/>
      <c r="W1909" s="194"/>
      <c r="X1909" s="194"/>
      <c r="Y1909" s="194"/>
      <c r="Z1909" s="194"/>
      <c r="AA1909" s="194"/>
      <c r="AB1909" s="194"/>
      <c r="AC1909" s="194"/>
      <c r="AD1909" s="194"/>
      <c r="AE1909" s="194"/>
      <c r="AF1909" s="194"/>
      <c r="AG1909" s="194"/>
      <c r="AH1909" s="194"/>
      <c r="AI1909" s="194"/>
      <c r="AJ1909" s="194"/>
      <c r="AK1909" s="194"/>
      <c r="AL1909" s="194"/>
      <c r="AM1909" s="194"/>
      <c r="AN1909" s="194"/>
      <c r="AO1909" s="194"/>
      <c r="AP1909" s="194"/>
      <c r="AQ1909" s="194"/>
      <c r="AR1909" s="194"/>
      <c r="AS1909" s="46"/>
    </row>
    <row r="1910" spans="2:45" s="192" customFormat="1">
      <c r="B1910" s="193"/>
      <c r="C1910" s="193"/>
      <c r="D1910" s="194"/>
      <c r="E1910" s="194"/>
      <c r="H1910" s="194"/>
      <c r="I1910" s="194"/>
      <c r="J1910" s="194"/>
      <c r="K1910" s="194"/>
      <c r="L1910" s="194"/>
      <c r="M1910" s="194"/>
      <c r="N1910" s="194"/>
      <c r="O1910" s="194"/>
      <c r="P1910" s="194"/>
      <c r="Q1910" s="194"/>
      <c r="R1910" s="194"/>
      <c r="S1910" s="194"/>
      <c r="T1910" s="194"/>
      <c r="U1910" s="194"/>
      <c r="V1910" s="194"/>
      <c r="W1910" s="194"/>
      <c r="X1910" s="194"/>
      <c r="Y1910" s="194"/>
      <c r="Z1910" s="194"/>
      <c r="AA1910" s="194"/>
      <c r="AB1910" s="194"/>
      <c r="AC1910" s="194"/>
      <c r="AD1910" s="194"/>
      <c r="AE1910" s="194"/>
      <c r="AF1910" s="194"/>
      <c r="AG1910" s="194"/>
      <c r="AH1910" s="194"/>
      <c r="AI1910" s="194"/>
      <c r="AJ1910" s="194"/>
      <c r="AK1910" s="194"/>
      <c r="AL1910" s="194"/>
      <c r="AM1910" s="194"/>
      <c r="AN1910" s="194"/>
      <c r="AO1910" s="194"/>
      <c r="AP1910" s="194"/>
      <c r="AQ1910" s="194"/>
      <c r="AR1910" s="194"/>
      <c r="AS1910" s="46"/>
    </row>
    <row r="1911" spans="2:45" s="192" customFormat="1">
      <c r="B1911" s="193"/>
      <c r="C1911" s="193"/>
      <c r="D1911" s="194"/>
      <c r="E1911" s="194"/>
      <c r="H1911" s="194"/>
      <c r="I1911" s="194"/>
      <c r="J1911" s="194"/>
      <c r="K1911" s="194"/>
      <c r="L1911" s="194"/>
      <c r="M1911" s="194"/>
      <c r="N1911" s="194"/>
      <c r="O1911" s="194"/>
      <c r="P1911" s="194"/>
      <c r="Q1911" s="194"/>
      <c r="R1911" s="194"/>
      <c r="S1911" s="194"/>
      <c r="T1911" s="194"/>
      <c r="U1911" s="194"/>
      <c r="V1911" s="194"/>
      <c r="W1911" s="194"/>
      <c r="X1911" s="194"/>
      <c r="Y1911" s="194"/>
      <c r="Z1911" s="194"/>
      <c r="AA1911" s="194"/>
      <c r="AB1911" s="194"/>
      <c r="AC1911" s="194"/>
      <c r="AD1911" s="194"/>
      <c r="AE1911" s="194"/>
      <c r="AF1911" s="194"/>
      <c r="AG1911" s="194"/>
      <c r="AH1911" s="194"/>
      <c r="AI1911" s="194"/>
      <c r="AJ1911" s="194"/>
      <c r="AK1911" s="194"/>
      <c r="AL1911" s="194"/>
      <c r="AM1911" s="194"/>
      <c r="AN1911" s="194"/>
      <c r="AO1911" s="194"/>
      <c r="AP1911" s="194"/>
      <c r="AQ1911" s="194"/>
      <c r="AR1911" s="194"/>
      <c r="AS1911" s="46"/>
    </row>
    <row r="1912" spans="2:45" s="192" customFormat="1">
      <c r="B1912" s="193"/>
      <c r="C1912" s="193"/>
      <c r="D1912" s="194"/>
      <c r="E1912" s="194"/>
      <c r="H1912" s="194"/>
      <c r="I1912" s="194"/>
      <c r="J1912" s="194"/>
      <c r="K1912" s="194"/>
      <c r="L1912" s="194"/>
      <c r="M1912" s="194"/>
      <c r="N1912" s="194"/>
      <c r="O1912" s="194"/>
      <c r="P1912" s="194"/>
      <c r="Q1912" s="194"/>
      <c r="R1912" s="194"/>
      <c r="S1912" s="194"/>
      <c r="T1912" s="194"/>
      <c r="U1912" s="194"/>
      <c r="V1912" s="194"/>
      <c r="W1912" s="194"/>
      <c r="X1912" s="194"/>
      <c r="Y1912" s="194"/>
      <c r="Z1912" s="194"/>
      <c r="AA1912" s="194"/>
      <c r="AB1912" s="194"/>
      <c r="AC1912" s="194"/>
      <c r="AD1912" s="194"/>
      <c r="AE1912" s="194"/>
      <c r="AF1912" s="194"/>
      <c r="AG1912" s="194"/>
      <c r="AH1912" s="194"/>
      <c r="AI1912" s="194"/>
      <c r="AJ1912" s="194"/>
      <c r="AK1912" s="194"/>
      <c r="AL1912" s="194"/>
      <c r="AM1912" s="194"/>
      <c r="AN1912" s="194"/>
      <c r="AO1912" s="194"/>
      <c r="AP1912" s="194"/>
      <c r="AQ1912" s="194"/>
      <c r="AR1912" s="194"/>
      <c r="AS1912" s="46"/>
    </row>
  </sheetData>
  <sheetProtection algorithmName="SHA-512" hashValue="XlvbYDOKS7CM+LlGlx+VHRgXvU42/iCLH246j8CkmwO8kChE11oqPK1NSJ0OmFh4jmHBHTOR5z2KxN9XDvmzwA==" saltValue="G6tmSr2ImXNCQcWC27pTxQ==" spinCount="100000" sheet="1" objects="1" scenarios="1"/>
  <mergeCells count="2">
    <mergeCell ref="B39:D39"/>
    <mergeCell ref="B7:C7"/>
  </mergeCells>
  <phoneticPr fontId="61" type="noConversion"/>
  <conditionalFormatting sqref="AR10:AR16">
    <cfRule type="expression" dxfId="142" priority="84" stopIfTrue="1">
      <formula>AR$9&lt;(12-#REF!+1)</formula>
    </cfRule>
  </conditionalFormatting>
  <pageMargins left="0.70866141732283472" right="0.70866141732283472" top="0.78740157480314965" bottom="0.78740157480314965" header="0.51181102362204722" footer="0.31496062992125984"/>
  <pageSetup paperSize="9" scale="55" firstPageNumber="0" orientation="portrait" blackAndWhite="1" horizontalDpi="4294967293" verticalDpi="4294967293" r:id="rId1"/>
  <headerFooter alignWithMargins="0">
    <oddFooter>&amp;L&amp;"Calibri,Standard"&amp;9Die Wirtschaftssenioren NRW&amp;R&amp;"Calibri,Standard"&amp;9www.althilftjung-nrw.de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theme="0"/>
    <pageSetUpPr fitToPage="1"/>
  </sheetPr>
  <dimension ref="A1:R419"/>
  <sheetViews>
    <sheetView zoomScale="60" zoomScaleNormal="60" workbookViewId="0">
      <selection activeCell="B2" sqref="B2"/>
    </sheetView>
  </sheetViews>
  <sheetFormatPr baseColWidth="10" defaultColWidth="29" defaultRowHeight="37.5" customHeight="1"/>
  <cols>
    <col min="1" max="1" width="3.85546875" style="155" customWidth="1"/>
    <col min="2" max="2" width="44.85546875" style="155" customWidth="1"/>
    <col min="3" max="3" width="36.42578125" style="155" customWidth="1"/>
    <col min="4" max="4" width="27.28515625" style="155" customWidth="1"/>
    <col min="5" max="5" width="8.42578125" style="155" customWidth="1"/>
    <col min="6" max="6" width="38.42578125" style="155" customWidth="1"/>
    <col min="7" max="7" width="17.42578125" style="156" customWidth="1"/>
    <col min="8" max="8" width="14.28515625" style="155" customWidth="1"/>
    <col min="9" max="9" width="12.28515625" style="155" customWidth="1"/>
    <col min="10" max="10" width="16.28515625" style="155" customWidth="1"/>
    <col min="11" max="11" width="34.28515625" style="155" customWidth="1"/>
    <col min="12" max="16384" width="29" style="155"/>
  </cols>
  <sheetData>
    <row r="1" spans="1:18" ht="15">
      <c r="A1" s="156"/>
      <c r="B1" s="156"/>
      <c r="C1" s="156"/>
      <c r="D1" s="156"/>
      <c r="E1" s="156"/>
      <c r="F1" s="156"/>
      <c r="H1" s="156"/>
      <c r="I1" s="156"/>
    </row>
    <row r="2" spans="1:18" ht="15.75">
      <c r="A2" s="156"/>
      <c r="B2" s="156"/>
      <c r="C2" s="156"/>
      <c r="D2" s="156"/>
      <c r="E2" s="156"/>
      <c r="F2" s="140"/>
      <c r="H2" s="156"/>
      <c r="I2" s="156"/>
    </row>
    <row r="3" spans="1:18" ht="15">
      <c r="A3" s="156"/>
      <c r="B3" s="156"/>
      <c r="C3" s="156"/>
      <c r="D3" s="156"/>
      <c r="E3" s="156"/>
      <c r="F3" s="156"/>
      <c r="H3" s="156"/>
      <c r="I3" s="156"/>
    </row>
    <row r="4" spans="1:18" ht="15">
      <c r="A4" s="156"/>
      <c r="B4" s="156"/>
      <c r="C4" s="156"/>
      <c r="D4" s="156"/>
      <c r="E4" s="156"/>
      <c r="F4" s="156"/>
      <c r="H4" s="156"/>
      <c r="I4" s="156"/>
    </row>
    <row r="5" spans="1:18" ht="15">
      <c r="A5" s="156"/>
      <c r="B5" s="156"/>
      <c r="C5" s="156"/>
      <c r="D5" s="156"/>
      <c r="E5" s="156"/>
      <c r="F5" s="156"/>
      <c r="H5" s="156"/>
      <c r="I5" s="156"/>
    </row>
    <row r="6" spans="1:18" ht="15.75" thickBot="1">
      <c r="A6" s="156"/>
      <c r="B6" s="156"/>
      <c r="C6" s="156"/>
      <c r="D6" s="156"/>
      <c r="E6" s="156"/>
      <c r="F6" s="156"/>
      <c r="H6" s="156"/>
      <c r="I6" s="156"/>
    </row>
    <row r="7" spans="1:18" ht="21" thickBot="1">
      <c r="A7" s="156"/>
      <c r="B7" s="627" t="str">
        <f>+Kapitalbedarfsplanung!B5</f>
        <v>Datum: xx.xx.xxxx</v>
      </c>
      <c r="C7" s="156"/>
      <c r="D7" s="156"/>
      <c r="E7" s="156"/>
      <c r="F7" s="156"/>
      <c r="H7" s="156"/>
      <c r="I7" s="156"/>
    </row>
    <row r="8" spans="1:18" ht="15.75" thickBot="1">
      <c r="A8" s="156"/>
      <c r="B8" s="156"/>
      <c r="C8" s="156"/>
      <c r="D8" s="156"/>
      <c r="E8" s="156"/>
      <c r="F8" s="156"/>
      <c r="H8" s="156"/>
      <c r="I8" s="156"/>
    </row>
    <row r="9" spans="1:18" ht="21" thickBot="1">
      <c r="A9" s="156"/>
      <c r="B9" s="791" t="str">
        <f>+Kapitalbedarfsplanung!B7</f>
        <v>Name des Projektes:   XXX</v>
      </c>
      <c r="C9" s="792"/>
      <c r="D9" s="628"/>
      <c r="E9" s="156"/>
      <c r="F9" s="156"/>
      <c r="H9" s="156"/>
      <c r="I9" s="156"/>
    </row>
    <row r="10" spans="1:18" ht="15">
      <c r="A10" s="156"/>
      <c r="B10" s="156"/>
      <c r="C10" s="156"/>
      <c r="D10" s="156"/>
      <c r="E10" s="156"/>
      <c r="F10" s="156"/>
      <c r="H10" s="156"/>
      <c r="I10" s="156"/>
    </row>
    <row r="11" spans="1:18" s="137" customFormat="1" ht="37.5" customHeight="1" thickBot="1">
      <c r="A11" s="629"/>
      <c r="B11" s="630" t="s">
        <v>1665</v>
      </c>
      <c r="C11" s="581"/>
      <c r="D11" s="136"/>
      <c r="E11" s="136"/>
      <c r="F11" s="631" t="s">
        <v>1613</v>
      </c>
      <c r="G11" s="136"/>
      <c r="H11" s="136"/>
      <c r="I11" s="136"/>
      <c r="J11" s="135"/>
      <c r="K11" s="135"/>
      <c r="L11" s="135"/>
      <c r="M11" s="135"/>
      <c r="N11" s="135"/>
      <c r="O11" s="135"/>
      <c r="P11" s="135"/>
      <c r="Q11" s="135"/>
      <c r="R11" s="134"/>
    </row>
    <row r="12" spans="1:18" s="141" customFormat="1" ht="37.5" customHeight="1">
      <c r="A12" s="632"/>
      <c r="B12" s="795" t="s">
        <v>29</v>
      </c>
      <c r="C12" s="796"/>
      <c r="D12" s="633" t="s">
        <v>30</v>
      </c>
      <c r="E12" s="634"/>
      <c r="F12" s="635"/>
      <c r="G12" s="140"/>
      <c r="H12" s="140"/>
      <c r="I12" s="140"/>
      <c r="J12" s="139"/>
      <c r="K12" s="139"/>
      <c r="L12" s="139"/>
      <c r="M12" s="139"/>
      <c r="N12" s="139"/>
      <c r="O12" s="139"/>
      <c r="P12" s="139"/>
      <c r="Q12" s="139"/>
      <c r="R12" s="138"/>
    </row>
    <row r="13" spans="1:18" s="143" customFormat="1" ht="37.5" customHeight="1">
      <c r="A13" s="144"/>
      <c r="B13" s="595" t="s">
        <v>31</v>
      </c>
      <c r="C13" s="636"/>
      <c r="D13" s="597">
        <v>0</v>
      </c>
      <c r="E13" s="637"/>
      <c r="F13" s="565" t="s">
        <v>32</v>
      </c>
      <c r="G13" s="144"/>
      <c r="H13" s="152"/>
      <c r="I13" s="638"/>
      <c r="J13" s="146"/>
      <c r="K13" s="146"/>
      <c r="L13" s="146"/>
      <c r="M13" s="146"/>
      <c r="N13" s="146"/>
      <c r="O13" s="146"/>
      <c r="P13" s="146"/>
      <c r="Q13" s="146"/>
      <c r="R13" s="142"/>
    </row>
    <row r="14" spans="1:18" s="148" customFormat="1" ht="81">
      <c r="A14" s="149"/>
      <c r="B14" s="595" t="s">
        <v>1432</v>
      </c>
      <c r="C14" s="557" t="s">
        <v>1651</v>
      </c>
      <c r="D14" s="597">
        <v>0</v>
      </c>
      <c r="E14" s="637"/>
      <c r="F14" s="565" t="s">
        <v>1614</v>
      </c>
      <c r="G14" s="149"/>
      <c r="H14" s="152"/>
      <c r="I14" s="152"/>
      <c r="J14" s="145"/>
      <c r="K14" s="145"/>
      <c r="L14" s="145"/>
      <c r="M14" s="145"/>
      <c r="N14" s="145"/>
      <c r="O14" s="145"/>
      <c r="P14" s="145"/>
      <c r="Q14" s="145"/>
      <c r="R14" s="147"/>
    </row>
    <row r="15" spans="1:18" s="148" customFormat="1" ht="43.5">
      <c r="A15" s="149"/>
      <c r="B15" s="595" t="s">
        <v>1662</v>
      </c>
      <c r="C15" s="639"/>
      <c r="D15" s="597">
        <v>0</v>
      </c>
      <c r="E15" s="637"/>
      <c r="F15" s="566" t="s">
        <v>33</v>
      </c>
      <c r="G15" s="149"/>
      <c r="H15" s="152"/>
      <c r="I15" s="152"/>
      <c r="J15" s="145"/>
      <c r="K15" s="145"/>
      <c r="L15" s="145"/>
      <c r="M15" s="145"/>
      <c r="N15" s="145"/>
      <c r="O15" s="145"/>
      <c r="P15" s="145"/>
      <c r="Q15" s="145"/>
      <c r="R15" s="147"/>
    </row>
    <row r="16" spans="1:18" s="148" customFormat="1" ht="37.5" customHeight="1" thickBot="1">
      <c r="A16" s="149"/>
      <c r="B16" s="793" t="s">
        <v>1615</v>
      </c>
      <c r="C16" s="794"/>
      <c r="D16" s="597">
        <v>0</v>
      </c>
      <c r="E16" s="637"/>
      <c r="F16" s="565" t="s">
        <v>34</v>
      </c>
      <c r="G16" s="149"/>
      <c r="H16" s="152"/>
      <c r="I16" s="152"/>
      <c r="J16" s="145"/>
      <c r="K16" s="145"/>
      <c r="L16" s="145"/>
      <c r="M16" s="145"/>
      <c r="N16" s="145"/>
      <c r="O16" s="145"/>
      <c r="P16" s="145"/>
      <c r="Q16" s="145"/>
      <c r="R16" s="147"/>
    </row>
    <row r="17" spans="1:18" s="153" customFormat="1" ht="37.5" customHeight="1" thickBot="1">
      <c r="A17" s="640"/>
      <c r="B17" s="797" t="s">
        <v>16</v>
      </c>
      <c r="C17" s="798"/>
      <c r="D17" s="641">
        <f>SUM(D13:D16)</f>
        <v>0</v>
      </c>
      <c r="E17" s="637"/>
      <c r="F17" s="609"/>
      <c r="G17" s="149"/>
      <c r="H17" s="152"/>
      <c r="I17" s="152"/>
      <c r="J17" s="145"/>
      <c r="K17" s="145"/>
      <c r="L17" s="151"/>
      <c r="M17" s="151"/>
      <c r="N17" s="151"/>
      <c r="O17" s="151"/>
      <c r="P17" s="151"/>
      <c r="Q17" s="151"/>
      <c r="R17" s="150"/>
    </row>
    <row r="18" spans="1:18" s="153" customFormat="1" ht="37.5" customHeight="1" thickBot="1">
      <c r="A18" s="640"/>
      <c r="B18" s="642"/>
      <c r="C18" s="642"/>
      <c r="D18" s="643"/>
      <c r="E18" s="637"/>
      <c r="F18" s="609"/>
      <c r="G18" s="149"/>
      <c r="H18" s="152"/>
      <c r="I18" s="152"/>
      <c r="J18" s="145"/>
      <c r="K18" s="145"/>
      <c r="L18" s="151"/>
      <c r="M18" s="151"/>
      <c r="N18" s="151"/>
      <c r="O18" s="151"/>
      <c r="P18" s="151"/>
      <c r="Q18" s="151"/>
      <c r="R18" s="150"/>
    </row>
    <row r="19" spans="1:18" s="153" customFormat="1" ht="33.75">
      <c r="A19" s="640"/>
      <c r="B19" s="644" t="s">
        <v>35</v>
      </c>
      <c r="C19" s="645"/>
      <c r="D19" s="646"/>
      <c r="E19" s="637"/>
      <c r="F19" s="609"/>
      <c r="G19" s="149"/>
      <c r="H19" s="152"/>
      <c r="I19" s="152"/>
      <c r="J19" s="145"/>
      <c r="K19" s="145"/>
      <c r="L19" s="151"/>
      <c r="M19" s="151"/>
      <c r="N19" s="151"/>
      <c r="O19" s="151"/>
      <c r="P19" s="151"/>
      <c r="Q19" s="151"/>
      <c r="R19" s="150"/>
    </row>
    <row r="20" spans="1:18" s="153" customFormat="1" ht="63.75">
      <c r="A20" s="640"/>
      <c r="B20" s="647" t="s">
        <v>1433</v>
      </c>
      <c r="C20" s="648"/>
      <c r="D20" s="597">
        <v>0</v>
      </c>
      <c r="E20" s="637"/>
      <c r="F20" s="565" t="s">
        <v>36</v>
      </c>
      <c r="G20" s="149"/>
      <c r="H20" s="152"/>
      <c r="I20" s="152"/>
      <c r="J20" s="145"/>
      <c r="K20" s="145"/>
      <c r="L20" s="151"/>
      <c r="M20" s="151"/>
      <c r="N20" s="151"/>
      <c r="O20" s="151"/>
      <c r="P20" s="151"/>
      <c r="Q20" s="151"/>
      <c r="R20" s="150"/>
    </row>
    <row r="21" spans="1:18" s="153" customFormat="1" ht="43.5">
      <c r="A21" s="640"/>
      <c r="B21" s="649" t="s">
        <v>1643</v>
      </c>
      <c r="C21" s="648"/>
      <c r="D21" s="597">
        <v>0</v>
      </c>
      <c r="E21" s="637"/>
      <c r="F21" s="565" t="s">
        <v>1698</v>
      </c>
      <c r="G21" s="149"/>
      <c r="H21" s="152"/>
      <c r="I21" s="152"/>
      <c r="J21" s="145"/>
      <c r="K21" s="145"/>
      <c r="L21" s="151"/>
      <c r="M21" s="151"/>
      <c r="N21" s="151"/>
      <c r="O21" s="151"/>
      <c r="P21" s="151"/>
      <c r="Q21" s="151"/>
      <c r="R21" s="150"/>
    </row>
    <row r="22" spans="1:18" s="153" customFormat="1" ht="63.75">
      <c r="A22" s="640"/>
      <c r="B22" s="649" t="s">
        <v>1644</v>
      </c>
      <c r="C22" s="648"/>
      <c r="D22" s="597">
        <v>0</v>
      </c>
      <c r="E22" s="637"/>
      <c r="F22" s="565" t="s">
        <v>1447</v>
      </c>
      <c r="G22" s="149"/>
      <c r="H22" s="152"/>
      <c r="I22" s="152"/>
      <c r="J22" s="145"/>
      <c r="K22" s="145"/>
      <c r="L22" s="151"/>
      <c r="M22" s="151"/>
      <c r="N22" s="151"/>
      <c r="O22" s="151"/>
      <c r="P22" s="151"/>
      <c r="Q22" s="151"/>
      <c r="R22" s="150"/>
    </row>
    <row r="23" spans="1:18" s="153" customFormat="1" ht="40.5">
      <c r="A23" s="640"/>
      <c r="B23" s="649" t="s">
        <v>1435</v>
      </c>
      <c r="C23" s="648"/>
      <c r="D23" s="597">
        <v>0</v>
      </c>
      <c r="E23" s="637"/>
      <c r="F23" s="565" t="s">
        <v>37</v>
      </c>
      <c r="G23" s="149"/>
      <c r="H23" s="152"/>
      <c r="I23" s="152"/>
      <c r="J23" s="145"/>
      <c r="K23" s="145"/>
      <c r="L23" s="151"/>
      <c r="M23" s="151"/>
      <c r="N23" s="151"/>
      <c r="O23" s="151"/>
      <c r="P23" s="151"/>
      <c r="Q23" s="151"/>
      <c r="R23" s="150"/>
    </row>
    <row r="24" spans="1:18" s="153" customFormat="1" ht="40.5">
      <c r="A24" s="640"/>
      <c r="B24" s="649" t="s">
        <v>1436</v>
      </c>
      <c r="C24" s="648"/>
      <c r="D24" s="597">
        <v>0</v>
      </c>
      <c r="E24" s="637"/>
      <c r="F24" s="565" t="s">
        <v>37</v>
      </c>
      <c r="G24" s="149"/>
      <c r="H24" s="152"/>
      <c r="I24" s="152"/>
      <c r="J24" s="145"/>
      <c r="K24" s="145"/>
      <c r="L24" s="151"/>
      <c r="M24" s="151"/>
      <c r="N24" s="151"/>
      <c r="O24" s="151"/>
      <c r="P24" s="151"/>
      <c r="Q24" s="151"/>
      <c r="R24" s="150"/>
    </row>
    <row r="25" spans="1:18" s="148" customFormat="1" ht="37.5" customHeight="1" thickBot="1">
      <c r="A25" s="149"/>
      <c r="B25" s="799" t="s">
        <v>22</v>
      </c>
      <c r="C25" s="800" t="str">
        <f>+F16</f>
        <v>Erklärung eintragen</v>
      </c>
      <c r="D25" s="597">
        <v>0</v>
      </c>
      <c r="E25" s="637"/>
      <c r="F25" s="609"/>
      <c r="G25" s="149"/>
      <c r="H25" s="152"/>
      <c r="I25" s="152"/>
      <c r="J25" s="145"/>
      <c r="K25" s="145"/>
      <c r="L25" s="145"/>
      <c r="M25" s="145"/>
      <c r="N25" s="145"/>
      <c r="O25" s="145"/>
      <c r="P25" s="145"/>
      <c r="Q25" s="145"/>
      <c r="R25" s="147"/>
    </row>
    <row r="26" spans="1:18" s="148" customFormat="1" ht="34.5" thickBot="1">
      <c r="A26" s="149"/>
      <c r="B26" s="797" t="s">
        <v>16</v>
      </c>
      <c r="C26" s="798"/>
      <c r="D26" s="641">
        <f>SUM(D20:D25)</f>
        <v>0</v>
      </c>
      <c r="E26" s="650"/>
      <c r="F26" s="607"/>
      <c r="G26" s="149"/>
      <c r="H26" s="152"/>
      <c r="I26" s="152"/>
      <c r="J26" s="145"/>
      <c r="K26" s="145"/>
      <c r="L26" s="145"/>
      <c r="M26" s="145"/>
      <c r="N26" s="145"/>
      <c r="O26" s="145"/>
      <c r="P26" s="145"/>
      <c r="Q26" s="145"/>
      <c r="R26" s="147"/>
    </row>
    <row r="27" spans="1:18" s="141" customFormat="1" ht="30" customHeight="1" thickBot="1">
      <c r="A27" s="632"/>
      <c r="B27" s="136"/>
      <c r="C27" s="136"/>
      <c r="D27" s="650"/>
      <c r="E27" s="650"/>
      <c r="F27" s="651"/>
      <c r="G27" s="152"/>
      <c r="H27" s="152"/>
      <c r="I27" s="140"/>
      <c r="J27" s="139"/>
      <c r="K27" s="139"/>
      <c r="L27" s="139"/>
      <c r="M27" s="139"/>
      <c r="N27" s="139"/>
      <c r="O27" s="139"/>
      <c r="P27" s="139"/>
      <c r="Q27" s="139"/>
      <c r="R27" s="138"/>
    </row>
    <row r="28" spans="1:18" s="141" customFormat="1" ht="64.5" thickBot="1">
      <c r="A28" s="632"/>
      <c r="B28" s="801" t="s">
        <v>1616</v>
      </c>
      <c r="C28" s="802"/>
      <c r="D28" s="544">
        <f>+D17+D26</f>
        <v>0</v>
      </c>
      <c r="E28" s="652"/>
      <c r="F28" s="540" t="s">
        <v>1642</v>
      </c>
      <c r="G28" s="152"/>
      <c r="H28" s="152"/>
      <c r="I28" s="140"/>
      <c r="J28" s="139"/>
      <c r="K28" s="139"/>
      <c r="L28" s="139"/>
      <c r="M28" s="139"/>
      <c r="N28" s="139"/>
      <c r="O28" s="139"/>
      <c r="P28" s="139"/>
      <c r="Q28" s="139"/>
      <c r="R28" s="138"/>
    </row>
    <row r="29" spans="1:18" ht="15" customHeight="1">
      <c r="A29" s="156"/>
      <c r="B29" s="156"/>
      <c r="C29" s="156"/>
      <c r="D29" s="653"/>
      <c r="E29" s="653"/>
      <c r="F29" s="651"/>
      <c r="G29" s="149"/>
      <c r="H29" s="149"/>
      <c r="I29" s="156"/>
      <c r="J29" s="154"/>
      <c r="K29" s="154"/>
      <c r="L29" s="154"/>
      <c r="M29" s="154"/>
      <c r="N29" s="154"/>
      <c r="O29" s="154"/>
      <c r="P29" s="154"/>
      <c r="Q29" s="154"/>
      <c r="R29" s="154"/>
    </row>
    <row r="30" spans="1:18" ht="37.5" customHeight="1" thickBot="1">
      <c r="A30" s="156"/>
      <c r="B30" s="156"/>
      <c r="C30" s="156"/>
      <c r="D30" s="156"/>
      <c r="E30" s="156"/>
      <c r="F30" s="651"/>
      <c r="G30" s="149"/>
      <c r="H30" s="149"/>
      <c r="I30" s="156"/>
      <c r="J30" s="154"/>
      <c r="K30" s="154"/>
      <c r="L30" s="154"/>
      <c r="M30" s="154"/>
      <c r="N30" s="154"/>
      <c r="O30" s="154"/>
      <c r="P30" s="154"/>
      <c r="Q30" s="154"/>
      <c r="R30" s="154"/>
    </row>
    <row r="31" spans="1:18" ht="187.5" customHeight="1" thickBot="1">
      <c r="A31" s="156"/>
      <c r="B31" s="786" t="s">
        <v>1730</v>
      </c>
      <c r="C31" s="787"/>
      <c r="D31" s="788"/>
      <c r="E31" s="156"/>
      <c r="F31" s="651"/>
      <c r="G31" s="149"/>
      <c r="H31" s="149"/>
      <c r="I31" s="156"/>
      <c r="J31" s="154"/>
      <c r="K31" s="154"/>
      <c r="L31" s="154"/>
      <c r="M31" s="154"/>
      <c r="N31" s="154"/>
      <c r="O31" s="154"/>
      <c r="P31" s="154"/>
      <c r="Q31" s="154"/>
      <c r="R31" s="154"/>
    </row>
    <row r="32" spans="1:18" ht="37.5" customHeight="1">
      <c r="A32" s="156"/>
      <c r="B32" s="156"/>
      <c r="C32" s="156"/>
      <c r="D32" s="156"/>
      <c r="E32" s="156"/>
      <c r="F32" s="651"/>
      <c r="G32" s="149"/>
      <c r="H32" s="149"/>
      <c r="I32" s="156"/>
      <c r="J32" s="154"/>
      <c r="K32" s="154"/>
      <c r="L32" s="154"/>
      <c r="M32" s="154"/>
      <c r="N32" s="154"/>
      <c r="O32" s="154"/>
      <c r="P32" s="154"/>
      <c r="Q32" s="154"/>
      <c r="R32" s="154"/>
    </row>
    <row r="33" spans="1:18" ht="37.5" customHeight="1">
      <c r="A33" s="156"/>
      <c r="B33" s="156"/>
      <c r="C33" s="156"/>
      <c r="D33" s="156"/>
      <c r="E33" s="156"/>
      <c r="F33" s="651"/>
      <c r="G33" s="149"/>
      <c r="H33" s="149"/>
      <c r="I33" s="156"/>
      <c r="J33" s="154"/>
      <c r="K33" s="154"/>
      <c r="L33" s="154"/>
      <c r="M33" s="154"/>
      <c r="N33" s="154"/>
      <c r="O33" s="154"/>
      <c r="P33" s="154"/>
      <c r="Q33" s="154"/>
      <c r="R33" s="154"/>
    </row>
    <row r="34" spans="1:18" ht="37.5" customHeight="1">
      <c r="A34" s="156"/>
      <c r="B34" s="156"/>
      <c r="C34" s="156"/>
      <c r="D34" s="156"/>
      <c r="E34" s="156"/>
      <c r="F34" s="651"/>
      <c r="G34" s="149"/>
      <c r="H34" s="149"/>
      <c r="I34" s="156"/>
      <c r="J34" s="154"/>
      <c r="K34" s="154"/>
      <c r="L34" s="154"/>
      <c r="M34" s="154"/>
      <c r="N34" s="154"/>
      <c r="O34" s="154"/>
      <c r="P34" s="154"/>
      <c r="Q34" s="154"/>
      <c r="R34" s="154"/>
    </row>
    <row r="35" spans="1:18" ht="37.5" customHeight="1">
      <c r="A35" s="156"/>
      <c r="B35" s="156"/>
      <c r="C35" s="156"/>
      <c r="D35" s="156"/>
      <c r="E35" s="156"/>
      <c r="F35" s="651"/>
      <c r="G35" s="149"/>
      <c r="H35" s="149"/>
      <c r="I35" s="156"/>
      <c r="J35" s="154"/>
      <c r="K35" s="154"/>
      <c r="L35" s="154"/>
      <c r="M35" s="154"/>
      <c r="N35" s="154"/>
      <c r="O35" s="154"/>
      <c r="P35" s="154"/>
      <c r="Q35" s="154"/>
      <c r="R35" s="154"/>
    </row>
    <row r="36" spans="1:18" ht="37.5" customHeight="1">
      <c r="A36" s="156"/>
      <c r="B36" s="156"/>
      <c r="C36" s="156"/>
      <c r="D36" s="156"/>
      <c r="E36" s="156"/>
      <c r="F36" s="651"/>
      <c r="G36" s="149"/>
      <c r="H36" s="149"/>
      <c r="I36" s="156"/>
      <c r="J36" s="154"/>
      <c r="K36" s="154"/>
      <c r="L36" s="154"/>
      <c r="M36" s="154"/>
      <c r="N36" s="154"/>
      <c r="O36" s="154"/>
      <c r="P36" s="154"/>
      <c r="Q36" s="154"/>
      <c r="R36" s="154"/>
    </row>
    <row r="37" spans="1:18" ht="37.5" customHeight="1">
      <c r="A37" s="156"/>
      <c r="B37" s="156"/>
      <c r="C37" s="156"/>
      <c r="D37" s="156"/>
      <c r="E37" s="156"/>
      <c r="F37" s="651"/>
      <c r="G37" s="149"/>
      <c r="H37" s="149"/>
      <c r="I37" s="156"/>
      <c r="J37" s="154"/>
      <c r="K37" s="154"/>
      <c r="L37" s="154"/>
      <c r="M37" s="154"/>
      <c r="N37" s="154"/>
      <c r="O37" s="154"/>
      <c r="P37" s="154"/>
      <c r="Q37" s="154"/>
      <c r="R37" s="154"/>
    </row>
    <row r="38" spans="1:18" ht="37.5" customHeight="1">
      <c r="A38" s="156"/>
      <c r="B38" s="156"/>
      <c r="C38" s="156"/>
      <c r="D38" s="156"/>
      <c r="E38" s="156"/>
      <c r="F38" s="156"/>
      <c r="G38" s="149"/>
      <c r="H38" s="149"/>
      <c r="I38" s="156"/>
      <c r="J38" s="154"/>
      <c r="K38" s="154"/>
      <c r="L38" s="154"/>
      <c r="M38" s="154"/>
      <c r="N38" s="154"/>
      <c r="O38" s="154"/>
      <c r="P38" s="154"/>
      <c r="Q38" s="154"/>
      <c r="R38" s="154"/>
    </row>
    <row r="39" spans="1:18" ht="37.5" customHeight="1">
      <c r="A39" s="156"/>
      <c r="B39" s="156"/>
      <c r="C39" s="156"/>
      <c r="D39" s="156"/>
      <c r="E39" s="156"/>
      <c r="F39" s="156"/>
      <c r="G39" s="149"/>
      <c r="H39" s="149"/>
      <c r="I39" s="156"/>
      <c r="J39" s="154"/>
      <c r="K39" s="154"/>
      <c r="L39" s="154"/>
      <c r="M39" s="154"/>
      <c r="N39" s="154"/>
      <c r="O39" s="154"/>
      <c r="P39" s="154"/>
      <c r="Q39" s="154"/>
      <c r="R39" s="154"/>
    </row>
    <row r="40" spans="1:18" ht="37.5" customHeight="1">
      <c r="A40" s="156"/>
      <c r="B40" s="156"/>
      <c r="C40" s="156"/>
      <c r="D40" s="156"/>
      <c r="E40" s="156"/>
      <c r="F40" s="156"/>
      <c r="G40" s="149"/>
      <c r="H40" s="149"/>
      <c r="I40" s="156"/>
      <c r="J40" s="154"/>
      <c r="K40" s="154"/>
      <c r="L40" s="154"/>
      <c r="M40" s="154"/>
      <c r="N40" s="154"/>
      <c r="O40" s="154"/>
      <c r="P40" s="154"/>
      <c r="Q40" s="154"/>
      <c r="R40" s="154"/>
    </row>
    <row r="41" spans="1:18" ht="37.5" customHeight="1">
      <c r="A41" s="156"/>
      <c r="B41" s="156"/>
      <c r="C41" s="156"/>
      <c r="D41" s="156"/>
      <c r="E41" s="156"/>
      <c r="F41" s="156"/>
      <c r="G41" s="149"/>
      <c r="H41" s="149"/>
      <c r="I41" s="156"/>
      <c r="J41" s="154"/>
      <c r="K41" s="154"/>
      <c r="L41" s="154"/>
      <c r="M41" s="154"/>
      <c r="N41" s="154"/>
      <c r="O41" s="154"/>
      <c r="P41" s="154"/>
      <c r="Q41" s="154"/>
      <c r="R41" s="154"/>
    </row>
    <row r="42" spans="1:18" ht="37.5" customHeight="1">
      <c r="A42" s="156"/>
      <c r="B42" s="156"/>
      <c r="C42" s="156"/>
      <c r="D42" s="156"/>
      <c r="E42" s="156"/>
      <c r="F42" s="156"/>
      <c r="G42" s="149"/>
      <c r="H42" s="149"/>
      <c r="I42" s="156"/>
      <c r="J42" s="154"/>
      <c r="K42" s="154"/>
      <c r="L42" s="154"/>
      <c r="M42" s="154"/>
      <c r="N42" s="154"/>
      <c r="O42" s="154"/>
      <c r="P42" s="154"/>
      <c r="Q42" s="154"/>
      <c r="R42" s="154"/>
    </row>
    <row r="43" spans="1:18" ht="37.5" customHeight="1">
      <c r="A43" s="156"/>
      <c r="B43" s="156"/>
      <c r="C43" s="156"/>
      <c r="D43" s="156"/>
      <c r="E43" s="156"/>
      <c r="F43" s="156"/>
      <c r="G43" s="149"/>
      <c r="H43" s="149"/>
      <c r="I43" s="156"/>
      <c r="J43" s="154"/>
      <c r="K43" s="154"/>
      <c r="L43" s="154"/>
      <c r="M43" s="154"/>
      <c r="N43" s="154"/>
      <c r="O43" s="154"/>
      <c r="P43" s="154"/>
      <c r="Q43" s="154"/>
      <c r="R43" s="154"/>
    </row>
    <row r="44" spans="1:18" ht="37.5" customHeight="1">
      <c r="A44" s="156"/>
      <c r="B44" s="156"/>
      <c r="C44" s="156"/>
      <c r="D44" s="156"/>
      <c r="E44" s="156"/>
      <c r="F44" s="156"/>
      <c r="G44" s="149"/>
      <c r="H44" s="149"/>
      <c r="I44" s="156"/>
      <c r="J44" s="154"/>
      <c r="K44" s="154"/>
      <c r="L44" s="154"/>
      <c r="M44" s="154"/>
      <c r="N44" s="154"/>
      <c r="O44" s="154"/>
      <c r="P44" s="154"/>
      <c r="Q44" s="154"/>
      <c r="R44" s="154"/>
    </row>
    <row r="45" spans="1:18" ht="37.5" customHeight="1">
      <c r="A45" s="156"/>
      <c r="B45" s="156"/>
      <c r="C45" s="156"/>
      <c r="D45" s="156"/>
      <c r="E45" s="156"/>
      <c r="F45" s="156"/>
      <c r="G45" s="149"/>
      <c r="H45" s="149"/>
      <c r="I45" s="156"/>
      <c r="J45" s="154"/>
      <c r="K45" s="154"/>
      <c r="L45" s="154"/>
      <c r="M45" s="154"/>
      <c r="N45" s="154"/>
      <c r="O45" s="154"/>
      <c r="P45" s="154"/>
      <c r="Q45" s="154"/>
      <c r="R45" s="154"/>
    </row>
    <row r="46" spans="1:18" ht="37.5" customHeight="1">
      <c r="A46" s="156"/>
      <c r="B46" s="156"/>
      <c r="C46" s="156"/>
      <c r="D46" s="156"/>
      <c r="E46" s="156"/>
      <c r="F46" s="156"/>
      <c r="G46" s="149"/>
      <c r="H46" s="149"/>
      <c r="I46" s="156"/>
      <c r="J46" s="154"/>
      <c r="K46" s="154"/>
      <c r="L46" s="154"/>
      <c r="M46" s="154"/>
      <c r="N46" s="154"/>
      <c r="O46" s="154"/>
      <c r="P46" s="154"/>
      <c r="Q46" s="154"/>
      <c r="R46" s="154"/>
    </row>
    <row r="47" spans="1:18" ht="37.5" customHeight="1">
      <c r="A47" s="156"/>
      <c r="B47" s="156"/>
      <c r="C47" s="156"/>
      <c r="D47" s="156"/>
      <c r="E47" s="156"/>
      <c r="F47" s="156"/>
      <c r="G47" s="149"/>
      <c r="H47" s="149"/>
      <c r="I47" s="156"/>
      <c r="J47" s="154"/>
      <c r="K47" s="154"/>
      <c r="L47" s="154"/>
      <c r="M47" s="154"/>
      <c r="N47" s="154"/>
      <c r="O47" s="154"/>
      <c r="P47" s="154"/>
      <c r="Q47" s="154"/>
      <c r="R47" s="154"/>
    </row>
    <row r="48" spans="1:18" ht="37.5" customHeight="1">
      <c r="A48" s="156"/>
      <c r="B48" s="156"/>
      <c r="C48" s="156"/>
      <c r="D48" s="156"/>
      <c r="E48" s="156"/>
      <c r="F48" s="156"/>
      <c r="G48" s="149"/>
      <c r="H48" s="149"/>
      <c r="I48" s="156"/>
      <c r="J48" s="154"/>
      <c r="K48" s="154"/>
      <c r="L48" s="154"/>
      <c r="M48" s="154"/>
      <c r="N48" s="154"/>
      <c r="O48" s="154"/>
      <c r="P48" s="154"/>
      <c r="Q48" s="154"/>
      <c r="R48" s="154"/>
    </row>
    <row r="49" spans="1:18" ht="37.5" customHeight="1">
      <c r="A49" s="156"/>
      <c r="B49" s="156"/>
      <c r="C49" s="156"/>
      <c r="D49" s="156"/>
      <c r="E49" s="156"/>
      <c r="F49" s="156"/>
      <c r="G49" s="149"/>
      <c r="H49" s="149"/>
      <c r="I49" s="156"/>
      <c r="J49" s="154"/>
      <c r="K49" s="154"/>
      <c r="L49" s="154"/>
      <c r="M49" s="154"/>
      <c r="N49" s="154"/>
      <c r="O49" s="154"/>
      <c r="P49" s="154"/>
      <c r="Q49" s="154"/>
      <c r="R49" s="154"/>
    </row>
    <row r="50" spans="1:18" ht="37.5" customHeight="1">
      <c r="A50" s="156"/>
      <c r="B50" s="156"/>
      <c r="C50" s="156"/>
      <c r="D50" s="156"/>
      <c r="E50" s="156"/>
      <c r="F50" s="156"/>
      <c r="G50" s="149"/>
      <c r="H50" s="149"/>
      <c r="I50" s="156"/>
      <c r="J50" s="154"/>
      <c r="K50" s="154"/>
      <c r="L50" s="154"/>
      <c r="M50" s="154"/>
      <c r="N50" s="154"/>
      <c r="O50" s="154"/>
      <c r="P50" s="154"/>
      <c r="Q50" s="154"/>
      <c r="R50" s="154"/>
    </row>
    <row r="51" spans="1:18" ht="37.5" customHeight="1">
      <c r="A51" s="156"/>
      <c r="B51" s="156"/>
      <c r="C51" s="156"/>
      <c r="D51" s="156"/>
      <c r="E51" s="156"/>
      <c r="F51" s="156"/>
      <c r="G51" s="149"/>
      <c r="H51" s="149"/>
      <c r="I51" s="156"/>
      <c r="J51" s="154"/>
      <c r="K51" s="154"/>
      <c r="L51" s="154"/>
      <c r="M51" s="154"/>
      <c r="N51" s="154"/>
      <c r="O51" s="154"/>
      <c r="P51" s="154"/>
      <c r="Q51" s="154"/>
      <c r="R51" s="154"/>
    </row>
    <row r="52" spans="1:18" ht="37.5" customHeight="1">
      <c r="A52" s="156"/>
      <c r="B52" s="156"/>
      <c r="C52" s="156"/>
      <c r="D52" s="156"/>
      <c r="E52" s="156"/>
      <c r="F52" s="156"/>
      <c r="G52" s="149"/>
      <c r="H52" s="149"/>
      <c r="I52" s="156"/>
      <c r="J52" s="154"/>
      <c r="K52" s="154"/>
      <c r="L52" s="154"/>
      <c r="M52" s="154"/>
      <c r="N52" s="154"/>
      <c r="O52" s="154"/>
      <c r="P52" s="154"/>
      <c r="Q52" s="154"/>
      <c r="R52" s="154"/>
    </row>
    <row r="53" spans="1:18" ht="37.5" customHeight="1">
      <c r="A53" s="156"/>
      <c r="B53" s="156"/>
      <c r="C53" s="156"/>
      <c r="D53" s="156"/>
      <c r="E53" s="156"/>
      <c r="F53" s="156"/>
      <c r="G53" s="149"/>
      <c r="H53" s="149"/>
      <c r="I53" s="156"/>
      <c r="J53" s="154"/>
      <c r="K53" s="154"/>
      <c r="L53" s="154"/>
      <c r="M53" s="154"/>
      <c r="N53" s="154"/>
      <c r="O53" s="154"/>
      <c r="P53" s="154"/>
      <c r="Q53" s="154"/>
      <c r="R53" s="154"/>
    </row>
    <row r="54" spans="1:18" ht="37.5" customHeight="1">
      <c r="A54" s="156"/>
      <c r="B54" s="156"/>
      <c r="C54" s="156"/>
      <c r="D54" s="156"/>
      <c r="E54" s="156"/>
      <c r="F54" s="156"/>
      <c r="G54" s="149"/>
      <c r="H54" s="149"/>
      <c r="I54" s="156"/>
      <c r="J54" s="154"/>
      <c r="K54" s="154"/>
      <c r="L54" s="154"/>
      <c r="M54" s="154"/>
      <c r="N54" s="154"/>
      <c r="O54" s="154"/>
      <c r="P54" s="154"/>
      <c r="Q54" s="154"/>
      <c r="R54" s="154"/>
    </row>
    <row r="55" spans="1:18" ht="37.5" customHeight="1">
      <c r="A55" s="156"/>
      <c r="B55" s="156"/>
      <c r="C55" s="156"/>
      <c r="D55" s="156"/>
      <c r="E55" s="156"/>
      <c r="F55" s="156"/>
      <c r="G55" s="149"/>
      <c r="H55" s="149"/>
      <c r="I55" s="156"/>
      <c r="J55" s="154"/>
      <c r="K55" s="154"/>
      <c r="L55" s="154"/>
      <c r="M55" s="154"/>
      <c r="N55" s="154"/>
      <c r="O55" s="154"/>
      <c r="P55" s="154"/>
      <c r="Q55" s="154"/>
      <c r="R55" s="154"/>
    </row>
    <row r="56" spans="1:18" ht="37.5" customHeight="1">
      <c r="A56" s="156"/>
      <c r="B56" s="156"/>
      <c r="C56" s="156"/>
      <c r="D56" s="156"/>
      <c r="E56" s="156"/>
      <c r="F56" s="156"/>
      <c r="G56" s="149"/>
      <c r="H56" s="149"/>
      <c r="I56" s="156"/>
      <c r="J56" s="154"/>
      <c r="K56" s="154"/>
      <c r="L56" s="154"/>
      <c r="M56" s="154"/>
      <c r="N56" s="154"/>
      <c r="O56" s="154"/>
      <c r="P56" s="154"/>
      <c r="Q56" s="154"/>
      <c r="R56" s="154"/>
    </row>
    <row r="57" spans="1:18" ht="37.5" customHeight="1">
      <c r="A57" s="156"/>
      <c r="B57" s="156"/>
      <c r="C57" s="156"/>
      <c r="D57" s="156"/>
      <c r="E57" s="156"/>
      <c r="F57" s="156"/>
      <c r="G57" s="149"/>
      <c r="H57" s="149"/>
      <c r="I57" s="156"/>
      <c r="J57" s="154"/>
      <c r="K57" s="154"/>
      <c r="L57" s="154"/>
      <c r="M57" s="154"/>
      <c r="N57" s="154"/>
      <c r="O57" s="154"/>
      <c r="P57" s="154"/>
      <c r="Q57" s="154"/>
      <c r="R57" s="154"/>
    </row>
    <row r="58" spans="1:18" ht="37.5" customHeight="1">
      <c r="A58" s="156"/>
      <c r="B58" s="156"/>
      <c r="C58" s="156"/>
      <c r="D58" s="156"/>
      <c r="E58" s="156"/>
      <c r="F58" s="156"/>
      <c r="G58" s="149"/>
      <c r="H58" s="149"/>
      <c r="I58" s="156"/>
      <c r="J58" s="154"/>
      <c r="K58" s="154"/>
      <c r="L58" s="154"/>
      <c r="M58" s="154"/>
      <c r="N58" s="154"/>
      <c r="O58" s="154"/>
      <c r="P58" s="154"/>
      <c r="Q58" s="154"/>
      <c r="R58" s="154"/>
    </row>
    <row r="59" spans="1:18" ht="37.5" customHeight="1">
      <c r="A59" s="156"/>
      <c r="B59" s="156"/>
      <c r="C59" s="156"/>
      <c r="D59" s="156"/>
      <c r="E59" s="156"/>
      <c r="F59" s="156"/>
      <c r="G59" s="149"/>
      <c r="H59" s="149"/>
      <c r="I59" s="156"/>
      <c r="J59" s="154"/>
      <c r="K59" s="154"/>
      <c r="L59" s="154"/>
      <c r="M59" s="154"/>
      <c r="N59" s="154"/>
      <c r="O59" s="154"/>
      <c r="P59" s="154"/>
      <c r="Q59" s="154"/>
      <c r="R59" s="154"/>
    </row>
    <row r="60" spans="1:18" ht="37.5" customHeight="1">
      <c r="A60" s="156"/>
      <c r="B60" s="156"/>
      <c r="C60" s="156"/>
      <c r="D60" s="156"/>
      <c r="E60" s="156"/>
      <c r="F60" s="156"/>
      <c r="G60" s="149"/>
      <c r="H60" s="149"/>
      <c r="I60" s="156"/>
      <c r="J60" s="154"/>
      <c r="K60" s="154"/>
      <c r="L60" s="154"/>
      <c r="M60" s="154"/>
      <c r="N60" s="154"/>
      <c r="O60" s="154"/>
      <c r="P60" s="154"/>
      <c r="Q60" s="154"/>
      <c r="R60" s="154"/>
    </row>
    <row r="61" spans="1:18" ht="37.5" customHeight="1">
      <c r="A61" s="156"/>
      <c r="B61" s="156"/>
      <c r="C61" s="156"/>
      <c r="D61" s="156"/>
      <c r="E61" s="156"/>
      <c r="F61" s="156"/>
      <c r="G61" s="149"/>
      <c r="H61" s="149"/>
      <c r="I61" s="156"/>
      <c r="J61" s="154"/>
      <c r="K61" s="154"/>
      <c r="L61" s="154"/>
      <c r="M61" s="154"/>
      <c r="N61" s="154"/>
      <c r="O61" s="154"/>
      <c r="P61" s="154"/>
      <c r="Q61" s="154"/>
      <c r="R61" s="154"/>
    </row>
    <row r="62" spans="1:18" ht="37.5" customHeight="1">
      <c r="A62" s="156"/>
      <c r="B62" s="156"/>
      <c r="C62" s="156"/>
      <c r="D62" s="156"/>
      <c r="E62" s="156"/>
      <c r="F62" s="156"/>
      <c r="G62" s="149"/>
      <c r="H62" s="149"/>
      <c r="I62" s="156"/>
      <c r="J62" s="154"/>
      <c r="K62" s="154"/>
      <c r="L62" s="154"/>
      <c r="M62" s="154"/>
      <c r="N62" s="154"/>
      <c r="O62" s="154"/>
      <c r="P62" s="154"/>
      <c r="Q62" s="154"/>
      <c r="R62" s="154"/>
    </row>
    <row r="63" spans="1:18" ht="37.5" customHeight="1">
      <c r="A63" s="156"/>
      <c r="B63" s="156"/>
      <c r="C63" s="156"/>
      <c r="D63" s="156"/>
      <c r="E63" s="156"/>
      <c r="F63" s="156"/>
      <c r="G63" s="149"/>
      <c r="H63" s="149"/>
      <c r="I63" s="156"/>
      <c r="J63" s="154"/>
      <c r="K63" s="154"/>
      <c r="L63" s="154"/>
      <c r="M63" s="154"/>
      <c r="N63" s="154"/>
      <c r="O63" s="154"/>
      <c r="P63" s="154"/>
      <c r="Q63" s="154"/>
      <c r="R63" s="154"/>
    </row>
    <row r="64" spans="1:18" ht="37.5" customHeight="1">
      <c r="A64" s="156"/>
      <c r="B64" s="156"/>
      <c r="C64" s="156"/>
      <c r="D64" s="156"/>
      <c r="E64" s="156"/>
      <c r="F64" s="156"/>
      <c r="G64" s="149"/>
      <c r="H64" s="149"/>
      <c r="I64" s="156"/>
      <c r="J64" s="154"/>
      <c r="K64" s="154"/>
      <c r="L64" s="154"/>
      <c r="M64" s="154"/>
      <c r="N64" s="154"/>
      <c r="O64" s="154"/>
      <c r="P64" s="154"/>
      <c r="Q64" s="154"/>
      <c r="R64" s="154"/>
    </row>
    <row r="65" spans="1:18" ht="37.5" customHeight="1">
      <c r="A65" s="156"/>
      <c r="B65" s="156"/>
      <c r="C65" s="156"/>
      <c r="D65" s="156"/>
      <c r="E65" s="156"/>
      <c r="F65" s="156"/>
      <c r="G65" s="149"/>
      <c r="H65" s="149"/>
      <c r="I65" s="156"/>
      <c r="J65" s="154"/>
      <c r="K65" s="154"/>
      <c r="L65" s="154"/>
      <c r="M65" s="154"/>
      <c r="N65" s="154"/>
      <c r="O65" s="154"/>
      <c r="P65" s="154"/>
      <c r="Q65" s="154"/>
      <c r="R65" s="154"/>
    </row>
    <row r="66" spans="1:18" ht="37.5" customHeight="1">
      <c r="A66" s="156"/>
      <c r="B66" s="156"/>
      <c r="C66" s="156"/>
      <c r="D66" s="156"/>
      <c r="E66" s="156"/>
      <c r="F66" s="156"/>
      <c r="G66" s="149"/>
      <c r="H66" s="149"/>
      <c r="I66" s="156"/>
      <c r="J66" s="154"/>
      <c r="K66" s="154"/>
      <c r="L66" s="154"/>
      <c r="M66" s="154"/>
      <c r="N66" s="154"/>
      <c r="O66" s="154"/>
      <c r="P66" s="154"/>
      <c r="Q66" s="154"/>
      <c r="R66" s="154"/>
    </row>
    <row r="67" spans="1:18" ht="37.5" customHeight="1">
      <c r="A67" s="156"/>
      <c r="B67" s="156"/>
      <c r="C67" s="156"/>
      <c r="D67" s="156"/>
      <c r="E67" s="156"/>
      <c r="F67" s="156"/>
      <c r="G67" s="149"/>
      <c r="H67" s="149"/>
      <c r="I67" s="156"/>
      <c r="J67" s="154"/>
      <c r="K67" s="154"/>
      <c r="L67" s="154"/>
      <c r="M67" s="154"/>
      <c r="N67" s="154"/>
      <c r="O67" s="154"/>
      <c r="P67" s="154"/>
      <c r="Q67" s="154"/>
      <c r="R67" s="154"/>
    </row>
    <row r="68" spans="1:18" ht="37.5" customHeight="1">
      <c r="A68" s="156"/>
      <c r="B68" s="156"/>
      <c r="C68" s="156"/>
      <c r="D68" s="156"/>
      <c r="E68" s="156"/>
      <c r="F68" s="156"/>
      <c r="G68" s="149"/>
      <c r="H68" s="149"/>
      <c r="I68" s="156"/>
      <c r="J68" s="154"/>
      <c r="K68" s="154"/>
      <c r="L68" s="154"/>
      <c r="M68" s="154"/>
      <c r="N68" s="154"/>
      <c r="O68" s="154"/>
      <c r="P68" s="154"/>
      <c r="Q68" s="154"/>
      <c r="R68" s="154"/>
    </row>
    <row r="69" spans="1:18" ht="37.5" customHeight="1">
      <c r="A69" s="156"/>
      <c r="B69" s="156"/>
      <c r="C69" s="156"/>
      <c r="D69" s="156"/>
      <c r="E69" s="156"/>
      <c r="F69" s="156"/>
      <c r="G69" s="149"/>
      <c r="H69" s="149"/>
      <c r="I69" s="156"/>
      <c r="J69" s="154"/>
      <c r="K69" s="154"/>
      <c r="L69" s="154"/>
      <c r="M69" s="154"/>
      <c r="N69" s="154"/>
      <c r="O69" s="154"/>
      <c r="P69" s="154"/>
      <c r="Q69" s="154"/>
      <c r="R69" s="154"/>
    </row>
    <row r="70" spans="1:18" ht="37.5" customHeight="1">
      <c r="A70" s="156"/>
      <c r="B70" s="156"/>
      <c r="C70" s="156"/>
      <c r="D70" s="156"/>
      <c r="E70" s="156"/>
      <c r="F70" s="156"/>
      <c r="G70" s="149"/>
      <c r="H70" s="149"/>
      <c r="I70" s="156"/>
      <c r="J70" s="154"/>
      <c r="K70" s="154"/>
      <c r="L70" s="154"/>
      <c r="M70" s="154"/>
      <c r="N70" s="154"/>
      <c r="O70" s="154"/>
      <c r="P70" s="154"/>
      <c r="Q70" s="154"/>
      <c r="R70" s="154"/>
    </row>
    <row r="71" spans="1:18" ht="37.5" customHeight="1">
      <c r="A71" s="156"/>
      <c r="B71" s="156"/>
      <c r="C71" s="156"/>
      <c r="D71" s="156"/>
      <c r="E71" s="156"/>
      <c r="F71" s="156"/>
      <c r="G71" s="149"/>
      <c r="H71" s="149"/>
      <c r="I71" s="156"/>
      <c r="J71" s="154"/>
      <c r="K71" s="154"/>
      <c r="L71" s="154"/>
      <c r="M71" s="154"/>
      <c r="N71" s="154"/>
      <c r="O71" s="154"/>
      <c r="P71" s="154"/>
      <c r="Q71" s="154"/>
      <c r="R71" s="154"/>
    </row>
    <row r="72" spans="1:18" ht="37.5" customHeight="1">
      <c r="A72" s="156"/>
      <c r="B72" s="156"/>
      <c r="C72" s="156"/>
      <c r="D72" s="156"/>
      <c r="E72" s="156"/>
      <c r="F72" s="156"/>
      <c r="G72" s="149"/>
      <c r="H72" s="149"/>
      <c r="I72" s="156"/>
      <c r="J72" s="154"/>
      <c r="K72" s="154"/>
      <c r="L72" s="154"/>
      <c r="M72" s="154"/>
      <c r="N72" s="154"/>
      <c r="O72" s="154"/>
      <c r="P72" s="154"/>
      <c r="Q72" s="154"/>
      <c r="R72" s="154"/>
    </row>
    <row r="73" spans="1:18" ht="37.5" customHeight="1">
      <c r="A73" s="156"/>
      <c r="B73" s="156"/>
      <c r="C73" s="156"/>
      <c r="D73" s="156"/>
      <c r="E73" s="156"/>
      <c r="F73" s="156"/>
      <c r="G73" s="149"/>
      <c r="H73" s="149"/>
      <c r="I73" s="156"/>
      <c r="J73" s="154"/>
      <c r="K73" s="154"/>
      <c r="L73" s="154"/>
      <c r="M73" s="154"/>
      <c r="N73" s="154"/>
      <c r="O73" s="154"/>
      <c r="P73" s="154"/>
      <c r="Q73" s="154"/>
      <c r="R73" s="154"/>
    </row>
    <row r="74" spans="1:18" ht="37.5" customHeight="1">
      <c r="A74" s="156"/>
      <c r="B74" s="156"/>
      <c r="C74" s="156"/>
      <c r="D74" s="156"/>
      <c r="E74" s="156"/>
      <c r="F74" s="156"/>
      <c r="G74" s="149"/>
      <c r="H74" s="149"/>
      <c r="I74" s="156"/>
      <c r="J74" s="154"/>
      <c r="K74" s="154"/>
      <c r="L74" s="154"/>
      <c r="M74" s="154"/>
      <c r="N74" s="154"/>
      <c r="O74" s="154"/>
      <c r="P74" s="154"/>
      <c r="Q74" s="154"/>
      <c r="R74" s="154"/>
    </row>
    <row r="75" spans="1:18" ht="37.5" customHeight="1">
      <c r="A75" s="156"/>
      <c r="B75" s="156"/>
      <c r="C75" s="156"/>
      <c r="D75" s="156"/>
      <c r="E75" s="156"/>
      <c r="F75" s="156"/>
      <c r="G75" s="149"/>
      <c r="H75" s="149"/>
      <c r="I75" s="156"/>
      <c r="J75" s="154"/>
      <c r="K75" s="154"/>
      <c r="L75" s="154"/>
      <c r="M75" s="154"/>
      <c r="N75" s="154"/>
      <c r="O75" s="154"/>
      <c r="P75" s="154"/>
      <c r="Q75" s="154"/>
      <c r="R75" s="154"/>
    </row>
    <row r="76" spans="1:18" ht="37.5" customHeight="1">
      <c r="A76" s="156"/>
      <c r="B76" s="156"/>
      <c r="C76" s="156"/>
      <c r="D76" s="156"/>
      <c r="E76" s="156"/>
      <c r="F76" s="156"/>
      <c r="G76" s="149"/>
      <c r="H76" s="149"/>
      <c r="I76" s="156"/>
      <c r="J76" s="154"/>
      <c r="K76" s="154"/>
      <c r="L76" s="154"/>
      <c r="M76" s="154"/>
      <c r="N76" s="154"/>
      <c r="O76" s="154"/>
      <c r="P76" s="154"/>
      <c r="Q76" s="154"/>
      <c r="R76" s="154"/>
    </row>
    <row r="77" spans="1:18" ht="37.5" customHeight="1">
      <c r="A77" s="156"/>
      <c r="B77" s="156"/>
      <c r="C77" s="156"/>
      <c r="D77" s="156"/>
      <c r="E77" s="156"/>
      <c r="F77" s="156"/>
      <c r="G77" s="149"/>
      <c r="H77" s="149"/>
      <c r="I77" s="156"/>
      <c r="J77" s="154"/>
      <c r="K77" s="154"/>
      <c r="L77" s="154"/>
      <c r="M77" s="154"/>
      <c r="N77" s="154"/>
      <c r="O77" s="154"/>
      <c r="P77" s="154"/>
      <c r="Q77" s="154"/>
      <c r="R77" s="154"/>
    </row>
    <row r="78" spans="1:18" ht="37.5" customHeight="1">
      <c r="A78" s="156"/>
      <c r="B78" s="156"/>
      <c r="C78" s="156"/>
      <c r="D78" s="156"/>
      <c r="E78" s="156"/>
      <c r="F78" s="156"/>
      <c r="G78" s="149"/>
      <c r="H78" s="149"/>
      <c r="I78" s="156"/>
      <c r="J78" s="154"/>
      <c r="K78" s="154"/>
      <c r="L78" s="154"/>
      <c r="M78" s="154"/>
      <c r="N78" s="154"/>
      <c r="O78" s="154"/>
      <c r="P78" s="154"/>
      <c r="Q78" s="154"/>
      <c r="R78" s="154"/>
    </row>
    <row r="79" spans="1:18" ht="37.5" customHeight="1">
      <c r="A79" s="156"/>
      <c r="B79" s="156"/>
      <c r="C79" s="156"/>
      <c r="D79" s="156"/>
      <c r="E79" s="156"/>
      <c r="F79" s="156"/>
      <c r="G79" s="149"/>
      <c r="H79" s="149"/>
      <c r="I79" s="156"/>
      <c r="J79" s="154"/>
      <c r="K79" s="154"/>
      <c r="L79" s="154"/>
      <c r="M79" s="154"/>
      <c r="N79" s="154"/>
      <c r="O79" s="154"/>
      <c r="P79" s="154"/>
      <c r="Q79" s="154"/>
      <c r="R79" s="154"/>
    </row>
    <row r="80" spans="1:18" ht="37.5" customHeight="1">
      <c r="A80" s="156"/>
      <c r="B80" s="156"/>
      <c r="C80" s="156"/>
      <c r="D80" s="156"/>
      <c r="E80" s="156"/>
      <c r="F80" s="156"/>
      <c r="G80" s="149"/>
      <c r="H80" s="149"/>
      <c r="I80" s="156"/>
      <c r="J80" s="154"/>
      <c r="K80" s="154"/>
      <c r="L80" s="154"/>
      <c r="M80" s="154"/>
      <c r="N80" s="154"/>
      <c r="O80" s="154"/>
      <c r="P80" s="154"/>
      <c r="Q80" s="154"/>
      <c r="R80" s="154"/>
    </row>
    <row r="81" spans="1:18" ht="37.5" customHeight="1">
      <c r="A81" s="156"/>
      <c r="B81" s="156"/>
      <c r="C81" s="156"/>
      <c r="D81" s="156"/>
      <c r="E81" s="156"/>
      <c r="F81" s="156"/>
      <c r="G81" s="149"/>
      <c r="H81" s="149"/>
      <c r="I81" s="156"/>
      <c r="J81" s="154"/>
      <c r="K81" s="154"/>
      <c r="L81" s="154"/>
      <c r="M81" s="154"/>
      <c r="N81" s="154"/>
      <c r="O81" s="154"/>
      <c r="P81" s="154"/>
      <c r="Q81" s="154"/>
      <c r="R81" s="154"/>
    </row>
    <row r="82" spans="1:18" ht="37.5" customHeight="1">
      <c r="A82" s="156"/>
      <c r="B82" s="156"/>
      <c r="C82" s="156"/>
      <c r="D82" s="156"/>
      <c r="E82" s="156"/>
      <c r="F82" s="156"/>
      <c r="G82" s="149"/>
      <c r="H82" s="149"/>
      <c r="I82" s="156"/>
      <c r="J82" s="154"/>
      <c r="K82" s="154"/>
      <c r="L82" s="154"/>
      <c r="M82" s="154"/>
      <c r="N82" s="154"/>
      <c r="O82" s="154"/>
      <c r="P82" s="154"/>
      <c r="Q82" s="154"/>
      <c r="R82" s="154"/>
    </row>
    <row r="83" spans="1:18" ht="37.5" customHeight="1">
      <c r="A83" s="156"/>
      <c r="B83" s="156"/>
      <c r="C83" s="156"/>
      <c r="D83" s="156"/>
      <c r="E83" s="156"/>
      <c r="F83" s="156"/>
      <c r="G83" s="149"/>
      <c r="H83" s="149"/>
      <c r="I83" s="156"/>
      <c r="J83" s="154"/>
      <c r="K83" s="154"/>
      <c r="L83" s="154"/>
      <c r="M83" s="154"/>
      <c r="N83" s="154"/>
      <c r="O83" s="154"/>
      <c r="P83" s="154"/>
      <c r="Q83" s="154"/>
      <c r="R83" s="154"/>
    </row>
    <row r="84" spans="1:18" ht="37.5" customHeight="1">
      <c r="A84" s="156"/>
      <c r="B84" s="156"/>
      <c r="C84" s="156"/>
      <c r="D84" s="156"/>
      <c r="E84" s="156"/>
      <c r="F84" s="156"/>
      <c r="G84" s="149"/>
      <c r="H84" s="149"/>
      <c r="I84" s="156"/>
      <c r="J84" s="154"/>
      <c r="K84" s="154"/>
      <c r="L84" s="154"/>
      <c r="M84" s="154"/>
      <c r="N84" s="154"/>
      <c r="O84" s="154"/>
      <c r="P84" s="154"/>
      <c r="Q84" s="154"/>
      <c r="R84" s="154"/>
    </row>
    <row r="85" spans="1:18" ht="37.5" customHeight="1">
      <c r="A85" s="156"/>
      <c r="B85" s="156"/>
      <c r="C85" s="156"/>
      <c r="D85" s="156"/>
      <c r="E85" s="156"/>
      <c r="F85" s="156"/>
      <c r="G85" s="149"/>
      <c r="H85" s="149"/>
      <c r="I85" s="156"/>
      <c r="J85" s="154"/>
      <c r="K85" s="154"/>
      <c r="L85" s="154"/>
      <c r="M85" s="154"/>
      <c r="N85" s="154"/>
      <c r="O85" s="154"/>
      <c r="P85" s="154"/>
      <c r="Q85" s="154"/>
      <c r="R85" s="154"/>
    </row>
    <row r="86" spans="1:18" ht="37.5" customHeight="1">
      <c r="A86" s="156"/>
      <c r="B86" s="156"/>
      <c r="C86" s="156"/>
      <c r="D86" s="156"/>
      <c r="E86" s="156"/>
      <c r="F86" s="156"/>
      <c r="G86" s="149"/>
      <c r="H86" s="149"/>
      <c r="I86" s="156"/>
      <c r="J86" s="154"/>
      <c r="K86" s="154"/>
      <c r="L86" s="154"/>
      <c r="M86" s="154"/>
      <c r="N86" s="154"/>
      <c r="O86" s="154"/>
      <c r="P86" s="154"/>
      <c r="Q86" s="154"/>
      <c r="R86" s="154"/>
    </row>
    <row r="87" spans="1:18" ht="37.5" customHeight="1">
      <c r="A87" s="156"/>
      <c r="B87" s="156"/>
      <c r="C87" s="156"/>
      <c r="D87" s="156"/>
      <c r="E87" s="156"/>
      <c r="F87" s="156"/>
      <c r="G87" s="149"/>
      <c r="H87" s="149"/>
      <c r="I87" s="156"/>
      <c r="J87" s="154"/>
      <c r="K87" s="154"/>
      <c r="L87" s="154"/>
      <c r="M87" s="154"/>
      <c r="N87" s="154"/>
      <c r="O87" s="154"/>
      <c r="P87" s="154"/>
      <c r="Q87" s="154"/>
      <c r="R87" s="154"/>
    </row>
    <row r="88" spans="1:18" ht="37.5" customHeight="1">
      <c r="A88" s="156"/>
      <c r="B88" s="156"/>
      <c r="C88" s="156"/>
      <c r="D88" s="156"/>
      <c r="E88" s="156"/>
      <c r="F88" s="156"/>
      <c r="G88" s="149"/>
      <c r="H88" s="149"/>
      <c r="I88" s="156"/>
      <c r="J88" s="154"/>
      <c r="K88" s="154"/>
      <c r="L88" s="154"/>
      <c r="M88" s="154"/>
      <c r="N88" s="154"/>
      <c r="O88" s="154"/>
      <c r="P88" s="154"/>
      <c r="Q88" s="154"/>
      <c r="R88" s="154"/>
    </row>
    <row r="89" spans="1:18" ht="37.5" customHeight="1">
      <c r="A89" s="156"/>
      <c r="B89" s="156"/>
      <c r="C89" s="156"/>
      <c r="D89" s="156"/>
      <c r="E89" s="156"/>
      <c r="F89" s="156"/>
      <c r="G89" s="149"/>
      <c r="H89" s="149"/>
      <c r="I89" s="156"/>
      <c r="J89" s="154"/>
      <c r="K89" s="154"/>
      <c r="L89" s="154"/>
      <c r="M89" s="154"/>
      <c r="N89" s="154"/>
      <c r="O89" s="154"/>
      <c r="P89" s="154"/>
      <c r="Q89" s="154"/>
      <c r="R89" s="154"/>
    </row>
    <row r="90" spans="1:18" ht="37.5" customHeight="1">
      <c r="A90" s="156"/>
      <c r="B90" s="156"/>
      <c r="C90" s="156"/>
      <c r="D90" s="156"/>
      <c r="E90" s="156"/>
      <c r="F90" s="156"/>
      <c r="G90" s="149"/>
      <c r="H90" s="149"/>
      <c r="I90" s="156"/>
      <c r="J90" s="154"/>
      <c r="K90" s="154"/>
      <c r="L90" s="154"/>
      <c r="M90" s="154"/>
      <c r="N90" s="154"/>
      <c r="O90" s="154"/>
      <c r="P90" s="154"/>
      <c r="Q90" s="154"/>
      <c r="R90" s="154"/>
    </row>
    <row r="91" spans="1:18" ht="37.5" customHeight="1">
      <c r="A91" s="156"/>
      <c r="B91" s="156"/>
      <c r="C91" s="156"/>
      <c r="D91" s="156"/>
      <c r="E91" s="156"/>
      <c r="F91" s="156"/>
      <c r="G91" s="149"/>
      <c r="H91" s="149"/>
      <c r="I91" s="156"/>
      <c r="J91" s="154"/>
      <c r="K91" s="154"/>
      <c r="L91" s="154"/>
      <c r="M91" s="154"/>
      <c r="N91" s="154"/>
      <c r="O91" s="154"/>
      <c r="P91" s="154"/>
      <c r="Q91" s="154"/>
      <c r="R91" s="154"/>
    </row>
    <row r="92" spans="1:18" ht="37.5" customHeight="1">
      <c r="A92" s="156"/>
      <c r="B92" s="156"/>
      <c r="C92" s="156"/>
      <c r="D92" s="156"/>
      <c r="E92" s="156"/>
      <c r="F92" s="156"/>
      <c r="G92" s="149"/>
      <c r="H92" s="149"/>
      <c r="I92" s="156"/>
      <c r="J92" s="154"/>
      <c r="K92" s="154"/>
      <c r="L92" s="154"/>
      <c r="M92" s="154"/>
      <c r="N92" s="154"/>
      <c r="O92" s="154"/>
      <c r="P92" s="154"/>
      <c r="Q92" s="154"/>
      <c r="R92" s="154"/>
    </row>
    <row r="93" spans="1:18" ht="37.5" customHeight="1">
      <c r="A93" s="156"/>
      <c r="B93" s="156"/>
      <c r="C93" s="156"/>
      <c r="D93" s="156"/>
      <c r="E93" s="156"/>
      <c r="F93" s="156"/>
      <c r="G93" s="149"/>
      <c r="H93" s="149"/>
      <c r="I93" s="156"/>
      <c r="J93" s="154"/>
      <c r="K93" s="154"/>
      <c r="L93" s="154"/>
      <c r="M93" s="154"/>
      <c r="N93" s="154"/>
      <c r="O93" s="154"/>
      <c r="P93" s="154"/>
      <c r="Q93" s="154"/>
      <c r="R93" s="154"/>
    </row>
    <row r="94" spans="1:18" ht="37.5" customHeight="1">
      <c r="A94" s="156"/>
      <c r="B94" s="156"/>
      <c r="C94" s="156"/>
      <c r="D94" s="156"/>
      <c r="E94" s="156"/>
      <c r="F94" s="156"/>
      <c r="G94" s="149"/>
      <c r="H94" s="149"/>
      <c r="I94" s="156"/>
      <c r="J94" s="154"/>
      <c r="K94" s="154"/>
      <c r="L94" s="154"/>
      <c r="M94" s="154"/>
      <c r="N94" s="154"/>
      <c r="O94" s="154"/>
      <c r="P94" s="154"/>
      <c r="Q94" s="154"/>
      <c r="R94" s="154"/>
    </row>
    <row r="95" spans="1:18" ht="37.5" customHeight="1">
      <c r="A95" s="156"/>
      <c r="B95" s="156"/>
      <c r="C95" s="156"/>
      <c r="D95" s="156"/>
      <c r="E95" s="156"/>
      <c r="F95" s="156"/>
      <c r="G95" s="149"/>
      <c r="H95" s="149"/>
      <c r="I95" s="156"/>
      <c r="J95" s="154"/>
      <c r="K95" s="154"/>
      <c r="L95" s="154"/>
      <c r="M95" s="154"/>
      <c r="N95" s="154"/>
      <c r="O95" s="154"/>
      <c r="P95" s="154"/>
      <c r="Q95" s="154"/>
      <c r="R95" s="154"/>
    </row>
    <row r="96" spans="1:18" ht="37.5" customHeight="1">
      <c r="A96" s="156"/>
      <c r="B96" s="156"/>
      <c r="C96" s="156"/>
      <c r="D96" s="156"/>
      <c r="E96" s="156"/>
      <c r="F96" s="156"/>
      <c r="G96" s="149"/>
      <c r="H96" s="149"/>
      <c r="I96" s="156"/>
      <c r="J96" s="154"/>
      <c r="K96" s="154"/>
      <c r="L96" s="154"/>
      <c r="M96" s="154"/>
      <c r="N96" s="154"/>
      <c r="O96" s="154"/>
      <c r="P96" s="154"/>
      <c r="Q96" s="154"/>
      <c r="R96" s="154"/>
    </row>
    <row r="97" spans="1:18" ht="37.5" customHeight="1">
      <c r="A97" s="156"/>
      <c r="B97" s="156"/>
      <c r="C97" s="156"/>
      <c r="D97" s="156"/>
      <c r="E97" s="156"/>
      <c r="F97" s="156"/>
      <c r="G97" s="149"/>
      <c r="H97" s="149"/>
      <c r="I97" s="156"/>
      <c r="J97" s="154"/>
      <c r="K97" s="154"/>
      <c r="L97" s="154"/>
      <c r="M97" s="154"/>
      <c r="N97" s="154"/>
      <c r="O97" s="154"/>
      <c r="P97" s="154"/>
      <c r="Q97" s="154"/>
      <c r="R97" s="154"/>
    </row>
    <row r="98" spans="1:18" ht="37.5" customHeight="1">
      <c r="A98" s="156"/>
      <c r="B98" s="156"/>
      <c r="C98" s="156"/>
      <c r="D98" s="156"/>
      <c r="E98" s="156"/>
      <c r="F98" s="156"/>
      <c r="G98" s="149"/>
      <c r="H98" s="149"/>
      <c r="I98" s="156"/>
      <c r="J98" s="154"/>
      <c r="K98" s="154"/>
      <c r="L98" s="154"/>
      <c r="M98" s="154"/>
      <c r="N98" s="154"/>
      <c r="O98" s="154"/>
      <c r="P98" s="154"/>
      <c r="Q98" s="154"/>
      <c r="R98" s="154"/>
    </row>
    <row r="99" spans="1:18" ht="37.5" customHeight="1">
      <c r="A99" s="156"/>
      <c r="B99" s="156"/>
      <c r="C99" s="156"/>
      <c r="D99" s="156"/>
      <c r="E99" s="156"/>
      <c r="F99" s="156"/>
      <c r="G99" s="149"/>
      <c r="H99" s="149"/>
      <c r="I99" s="156"/>
      <c r="J99" s="154"/>
      <c r="K99" s="154"/>
      <c r="L99" s="154"/>
      <c r="M99" s="154"/>
      <c r="N99" s="154"/>
      <c r="O99" s="154"/>
      <c r="P99" s="154"/>
      <c r="Q99" s="154"/>
      <c r="R99" s="154"/>
    </row>
    <row r="100" spans="1:18" ht="37.5" customHeight="1">
      <c r="A100" s="156"/>
      <c r="B100" s="156"/>
      <c r="C100" s="156"/>
      <c r="D100" s="156"/>
      <c r="E100" s="156"/>
      <c r="F100" s="156"/>
      <c r="G100" s="149"/>
      <c r="H100" s="149"/>
      <c r="I100" s="156"/>
      <c r="J100" s="154"/>
      <c r="K100" s="154"/>
      <c r="L100" s="154"/>
      <c r="M100" s="154"/>
      <c r="N100" s="154"/>
      <c r="O100" s="154"/>
      <c r="P100" s="154"/>
      <c r="Q100" s="154"/>
      <c r="R100" s="154"/>
    </row>
    <row r="101" spans="1:18" ht="37.5" customHeight="1">
      <c r="A101" s="156"/>
      <c r="B101" s="156"/>
      <c r="C101" s="156"/>
      <c r="D101" s="156"/>
      <c r="E101" s="156"/>
      <c r="F101" s="156"/>
      <c r="G101" s="149"/>
      <c r="H101" s="149"/>
      <c r="I101" s="156"/>
      <c r="J101" s="154"/>
      <c r="K101" s="154"/>
      <c r="L101" s="154"/>
      <c r="M101" s="154"/>
      <c r="N101" s="154"/>
      <c r="O101" s="154"/>
      <c r="P101" s="154"/>
      <c r="Q101" s="154"/>
      <c r="R101" s="154"/>
    </row>
    <row r="102" spans="1:18" ht="37.5" customHeight="1">
      <c r="A102" s="156"/>
      <c r="B102" s="156"/>
      <c r="C102" s="156"/>
      <c r="D102" s="156"/>
      <c r="E102" s="156"/>
      <c r="F102" s="156"/>
      <c r="G102" s="149"/>
      <c r="H102" s="149"/>
      <c r="I102" s="156"/>
      <c r="J102" s="154"/>
      <c r="K102" s="154"/>
      <c r="L102" s="154"/>
      <c r="M102" s="154"/>
      <c r="N102" s="154"/>
      <c r="O102" s="154"/>
      <c r="P102" s="154"/>
      <c r="Q102" s="154"/>
      <c r="R102" s="154"/>
    </row>
    <row r="103" spans="1:18" ht="37.5" customHeight="1">
      <c r="A103" s="156"/>
      <c r="B103" s="156"/>
      <c r="C103" s="156"/>
      <c r="D103" s="156"/>
      <c r="E103" s="156"/>
      <c r="F103" s="156"/>
      <c r="G103" s="149"/>
      <c r="H103" s="149"/>
      <c r="I103" s="156"/>
      <c r="J103" s="154"/>
      <c r="K103" s="154"/>
      <c r="L103" s="154"/>
      <c r="M103" s="154"/>
      <c r="N103" s="154"/>
      <c r="O103" s="154"/>
      <c r="P103" s="154"/>
      <c r="Q103" s="154"/>
      <c r="R103" s="154"/>
    </row>
    <row r="104" spans="1:18" ht="37.5" customHeight="1">
      <c r="A104" s="156"/>
      <c r="B104" s="156"/>
      <c r="C104" s="156"/>
      <c r="D104" s="156"/>
      <c r="E104" s="156"/>
      <c r="F104" s="156"/>
      <c r="G104" s="149"/>
      <c r="H104" s="149"/>
      <c r="I104" s="156"/>
      <c r="J104" s="154"/>
      <c r="K104" s="154"/>
      <c r="L104" s="154"/>
      <c r="M104" s="154"/>
      <c r="N104" s="154"/>
      <c r="O104" s="154"/>
      <c r="P104" s="154"/>
      <c r="Q104" s="154"/>
      <c r="R104" s="154"/>
    </row>
    <row r="105" spans="1:18" ht="37.5" customHeight="1">
      <c r="A105" s="156"/>
      <c r="B105" s="156"/>
      <c r="C105" s="156"/>
      <c r="D105" s="156"/>
      <c r="E105" s="156"/>
      <c r="F105" s="156"/>
      <c r="G105" s="149"/>
      <c r="H105" s="149"/>
      <c r="I105" s="156"/>
      <c r="J105" s="154"/>
      <c r="K105" s="154"/>
      <c r="L105" s="154"/>
      <c r="M105" s="154"/>
      <c r="N105" s="154"/>
      <c r="O105" s="154"/>
      <c r="P105" s="154"/>
      <c r="Q105" s="154"/>
      <c r="R105" s="154"/>
    </row>
    <row r="106" spans="1:18" ht="37.5" customHeight="1">
      <c r="A106" s="156"/>
      <c r="B106" s="156"/>
      <c r="C106" s="156"/>
      <c r="D106" s="156"/>
      <c r="E106" s="156"/>
      <c r="F106" s="156"/>
      <c r="G106" s="149"/>
      <c r="H106" s="149"/>
      <c r="I106" s="156"/>
      <c r="J106" s="154"/>
      <c r="K106" s="154"/>
      <c r="L106" s="154"/>
      <c r="M106" s="154"/>
      <c r="N106" s="154"/>
      <c r="O106" s="154"/>
      <c r="P106" s="154"/>
      <c r="Q106" s="154"/>
      <c r="R106" s="154"/>
    </row>
    <row r="107" spans="1:18" ht="37.5" customHeight="1">
      <c r="A107" s="156"/>
      <c r="B107" s="156"/>
      <c r="C107" s="156"/>
      <c r="D107" s="156"/>
      <c r="E107" s="156"/>
      <c r="F107" s="156"/>
      <c r="G107" s="149"/>
      <c r="H107" s="149"/>
      <c r="I107" s="156"/>
      <c r="J107" s="154"/>
      <c r="K107" s="154"/>
      <c r="L107" s="154"/>
      <c r="M107" s="154"/>
      <c r="N107" s="154"/>
      <c r="O107" s="154"/>
      <c r="P107" s="154"/>
      <c r="Q107" s="154"/>
      <c r="R107" s="154"/>
    </row>
    <row r="108" spans="1:18" ht="37.5" customHeight="1">
      <c r="A108" s="156"/>
      <c r="B108" s="156"/>
      <c r="C108" s="156"/>
      <c r="D108" s="156"/>
      <c r="E108" s="156"/>
      <c r="F108" s="156"/>
      <c r="G108" s="149"/>
      <c r="H108" s="149"/>
      <c r="I108" s="156"/>
      <c r="J108" s="154"/>
      <c r="K108" s="154"/>
      <c r="L108" s="154"/>
      <c r="M108" s="154"/>
      <c r="N108" s="154"/>
      <c r="O108" s="154"/>
      <c r="P108" s="154"/>
      <c r="Q108" s="154"/>
      <c r="R108" s="154"/>
    </row>
    <row r="109" spans="1:18" ht="37.5" customHeight="1">
      <c r="A109" s="156"/>
      <c r="B109" s="156"/>
      <c r="C109" s="156"/>
      <c r="D109" s="156"/>
      <c r="E109" s="156"/>
      <c r="F109" s="156"/>
      <c r="G109" s="149"/>
      <c r="H109" s="149"/>
      <c r="I109" s="156"/>
      <c r="J109" s="154"/>
      <c r="K109" s="154"/>
      <c r="L109" s="154"/>
      <c r="M109" s="154"/>
      <c r="N109" s="154"/>
      <c r="O109" s="154"/>
      <c r="P109" s="154"/>
      <c r="Q109" s="154"/>
      <c r="R109" s="154"/>
    </row>
    <row r="110" spans="1:18" ht="37.5" customHeight="1">
      <c r="A110" s="156"/>
      <c r="B110" s="156"/>
      <c r="C110" s="156"/>
      <c r="D110" s="156"/>
      <c r="E110" s="156"/>
      <c r="F110" s="156"/>
      <c r="G110" s="149"/>
      <c r="H110" s="149"/>
      <c r="I110" s="156"/>
      <c r="J110" s="154"/>
      <c r="K110" s="154"/>
      <c r="L110" s="154"/>
      <c r="M110" s="154"/>
      <c r="N110" s="154"/>
      <c r="O110" s="154"/>
      <c r="P110" s="154"/>
      <c r="Q110" s="154"/>
      <c r="R110" s="154"/>
    </row>
    <row r="111" spans="1:18" ht="37.5" customHeight="1">
      <c r="A111" s="156"/>
      <c r="B111" s="156"/>
      <c r="C111" s="156"/>
      <c r="D111" s="156"/>
      <c r="E111" s="156"/>
      <c r="F111" s="156"/>
      <c r="G111" s="149"/>
      <c r="H111" s="149"/>
      <c r="I111" s="156"/>
      <c r="J111" s="154"/>
      <c r="K111" s="154"/>
      <c r="L111" s="154"/>
      <c r="M111" s="154"/>
      <c r="N111" s="154"/>
      <c r="O111" s="154"/>
      <c r="P111" s="154"/>
      <c r="Q111" s="154"/>
      <c r="R111" s="154"/>
    </row>
    <row r="112" spans="1:18" ht="37.5" customHeight="1">
      <c r="A112" s="156"/>
      <c r="B112" s="156"/>
      <c r="C112" s="156"/>
      <c r="D112" s="156"/>
      <c r="E112" s="156"/>
      <c r="F112" s="156"/>
      <c r="G112" s="149"/>
      <c r="H112" s="149"/>
      <c r="I112" s="156"/>
      <c r="J112" s="154"/>
      <c r="K112" s="154"/>
      <c r="L112" s="154"/>
      <c r="M112" s="154"/>
      <c r="N112" s="154"/>
      <c r="O112" s="154"/>
      <c r="P112" s="154"/>
      <c r="Q112" s="154"/>
      <c r="R112" s="154"/>
    </row>
    <row r="113" spans="1:18" ht="37.5" customHeight="1">
      <c r="A113" s="156"/>
      <c r="B113" s="156"/>
      <c r="C113" s="156"/>
      <c r="D113" s="156"/>
      <c r="E113" s="156"/>
      <c r="F113" s="156"/>
      <c r="G113" s="149"/>
      <c r="H113" s="149"/>
      <c r="I113" s="156"/>
      <c r="J113" s="154"/>
      <c r="K113" s="154"/>
      <c r="L113" s="154"/>
      <c r="M113" s="154"/>
      <c r="N113" s="154"/>
      <c r="O113" s="154"/>
      <c r="P113" s="154"/>
      <c r="Q113" s="154"/>
      <c r="R113" s="154"/>
    </row>
    <row r="114" spans="1:18" ht="37.5" customHeight="1">
      <c r="A114" s="156"/>
      <c r="B114" s="156"/>
      <c r="C114" s="156"/>
      <c r="D114" s="156"/>
      <c r="E114" s="156"/>
      <c r="F114" s="156"/>
      <c r="G114" s="149"/>
      <c r="H114" s="149"/>
      <c r="I114" s="156"/>
      <c r="J114" s="154"/>
      <c r="K114" s="154"/>
      <c r="L114" s="154"/>
      <c r="M114" s="154"/>
      <c r="N114" s="154"/>
      <c r="O114" s="154"/>
      <c r="P114" s="154"/>
      <c r="Q114" s="154"/>
      <c r="R114" s="154"/>
    </row>
    <row r="115" spans="1:18" ht="37.5" customHeight="1">
      <c r="A115" s="156"/>
      <c r="B115" s="156"/>
      <c r="C115" s="156"/>
      <c r="D115" s="156"/>
      <c r="E115" s="156"/>
      <c r="F115" s="156"/>
      <c r="G115" s="149"/>
      <c r="H115" s="149"/>
      <c r="I115" s="156"/>
      <c r="J115" s="154"/>
      <c r="K115" s="154"/>
      <c r="L115" s="154"/>
      <c r="M115" s="154"/>
      <c r="N115" s="154"/>
      <c r="O115" s="154"/>
      <c r="P115" s="154"/>
      <c r="Q115" s="154"/>
      <c r="R115" s="154"/>
    </row>
    <row r="116" spans="1:18" ht="37.5" customHeight="1">
      <c r="A116" s="156"/>
      <c r="B116" s="156"/>
      <c r="C116" s="156"/>
      <c r="D116" s="156"/>
      <c r="E116" s="156"/>
      <c r="F116" s="156"/>
      <c r="G116" s="149"/>
      <c r="H116" s="149"/>
      <c r="I116" s="156"/>
      <c r="J116" s="154"/>
      <c r="K116" s="154"/>
      <c r="L116" s="154"/>
      <c r="M116" s="154"/>
      <c r="N116" s="154"/>
      <c r="O116" s="154"/>
      <c r="P116" s="154"/>
      <c r="Q116" s="154"/>
      <c r="R116" s="154"/>
    </row>
    <row r="117" spans="1:18" ht="37.5" customHeight="1">
      <c r="A117" s="156"/>
      <c r="B117" s="156"/>
      <c r="C117" s="156"/>
      <c r="D117" s="156"/>
      <c r="E117" s="156"/>
      <c r="F117" s="156"/>
      <c r="G117" s="149"/>
      <c r="H117" s="149"/>
      <c r="I117" s="156"/>
      <c r="J117" s="154"/>
      <c r="K117" s="154"/>
      <c r="L117" s="154"/>
      <c r="M117" s="154"/>
      <c r="N117" s="154"/>
      <c r="O117" s="154"/>
      <c r="P117" s="154"/>
      <c r="Q117" s="154"/>
      <c r="R117" s="154"/>
    </row>
    <row r="118" spans="1:18" ht="37.5" customHeight="1">
      <c r="A118" s="156"/>
      <c r="B118" s="156"/>
      <c r="C118" s="156"/>
      <c r="D118" s="156"/>
      <c r="E118" s="156"/>
      <c r="F118" s="156"/>
      <c r="G118" s="149"/>
      <c r="H118" s="149"/>
      <c r="I118" s="156"/>
      <c r="J118" s="154"/>
      <c r="K118" s="154"/>
      <c r="L118" s="154"/>
      <c r="M118" s="154"/>
      <c r="N118" s="154"/>
      <c r="O118" s="154"/>
      <c r="P118" s="154"/>
      <c r="Q118" s="154"/>
      <c r="R118" s="154"/>
    </row>
    <row r="119" spans="1:18" ht="37.5" customHeight="1">
      <c r="A119" s="156"/>
      <c r="B119" s="156"/>
      <c r="C119" s="156"/>
      <c r="D119" s="156"/>
      <c r="E119" s="156"/>
      <c r="F119" s="156"/>
      <c r="G119" s="149"/>
      <c r="H119" s="149"/>
      <c r="I119" s="156"/>
      <c r="J119" s="154"/>
      <c r="K119" s="154"/>
      <c r="L119" s="154"/>
      <c r="M119" s="154"/>
      <c r="N119" s="154"/>
      <c r="O119" s="154"/>
      <c r="P119" s="154"/>
      <c r="Q119" s="154"/>
      <c r="R119" s="154"/>
    </row>
    <row r="120" spans="1:18" ht="37.5" customHeight="1">
      <c r="A120" s="156"/>
      <c r="B120" s="156"/>
      <c r="C120" s="156"/>
      <c r="D120" s="156"/>
      <c r="E120" s="156"/>
      <c r="F120" s="156"/>
      <c r="G120" s="149"/>
      <c r="H120" s="149"/>
      <c r="I120" s="156"/>
      <c r="J120" s="154"/>
      <c r="K120" s="154"/>
      <c r="L120" s="154"/>
      <c r="M120" s="154"/>
      <c r="N120" s="154"/>
      <c r="O120" s="154"/>
      <c r="P120" s="154"/>
      <c r="Q120" s="154"/>
      <c r="R120" s="154"/>
    </row>
    <row r="121" spans="1:18" ht="37.5" customHeight="1">
      <c r="A121" s="156"/>
      <c r="B121" s="156"/>
      <c r="C121" s="156"/>
      <c r="D121" s="156"/>
      <c r="E121" s="156"/>
      <c r="F121" s="156"/>
      <c r="G121" s="149"/>
      <c r="H121" s="149"/>
      <c r="I121" s="156"/>
      <c r="J121" s="154"/>
      <c r="K121" s="154"/>
      <c r="L121" s="154"/>
      <c r="M121" s="154"/>
      <c r="N121" s="154"/>
      <c r="O121" s="154"/>
      <c r="P121" s="154"/>
      <c r="Q121" s="154"/>
      <c r="R121" s="154"/>
    </row>
    <row r="122" spans="1:18" ht="37.5" customHeight="1">
      <c r="A122" s="156"/>
      <c r="B122" s="156"/>
      <c r="C122" s="156"/>
      <c r="D122" s="156"/>
      <c r="E122" s="156"/>
      <c r="F122" s="156"/>
      <c r="G122" s="149"/>
      <c r="H122" s="149"/>
      <c r="I122" s="156"/>
      <c r="J122" s="154"/>
      <c r="K122" s="154"/>
      <c r="L122" s="154"/>
      <c r="M122" s="154"/>
      <c r="N122" s="154"/>
      <c r="O122" s="154"/>
      <c r="P122" s="154"/>
      <c r="Q122" s="154"/>
      <c r="R122" s="154"/>
    </row>
    <row r="123" spans="1:18" ht="37.5" customHeight="1">
      <c r="A123" s="156"/>
      <c r="B123" s="156"/>
      <c r="C123" s="156"/>
      <c r="D123" s="156"/>
      <c r="E123" s="156"/>
      <c r="F123" s="156"/>
      <c r="G123" s="149"/>
      <c r="H123" s="149"/>
      <c r="I123" s="156"/>
      <c r="J123" s="154"/>
      <c r="K123" s="154"/>
      <c r="L123" s="154"/>
      <c r="M123" s="154"/>
      <c r="N123" s="154"/>
      <c r="O123" s="154"/>
      <c r="P123" s="154"/>
      <c r="Q123" s="154"/>
      <c r="R123" s="154"/>
    </row>
    <row r="124" spans="1:18" ht="37.5" customHeight="1">
      <c r="A124" s="156"/>
      <c r="B124" s="156"/>
      <c r="C124" s="156"/>
      <c r="D124" s="156"/>
      <c r="E124" s="156"/>
      <c r="F124" s="156"/>
      <c r="G124" s="149"/>
      <c r="H124" s="149"/>
      <c r="I124" s="156"/>
      <c r="J124" s="154"/>
      <c r="K124" s="154"/>
      <c r="L124" s="154"/>
      <c r="M124" s="154"/>
      <c r="N124" s="154"/>
      <c r="O124" s="154"/>
      <c r="P124" s="154"/>
      <c r="Q124" s="154"/>
      <c r="R124" s="154"/>
    </row>
    <row r="125" spans="1:18" ht="37.5" customHeight="1">
      <c r="A125" s="156"/>
      <c r="B125" s="156"/>
      <c r="C125" s="156"/>
      <c r="D125" s="156"/>
      <c r="E125" s="156"/>
      <c r="F125" s="156"/>
      <c r="G125" s="149"/>
      <c r="H125" s="149"/>
      <c r="I125" s="156"/>
      <c r="J125" s="154"/>
      <c r="K125" s="154"/>
      <c r="L125" s="154"/>
      <c r="M125" s="154"/>
      <c r="N125" s="154"/>
      <c r="O125" s="154"/>
      <c r="P125" s="154"/>
      <c r="Q125" s="154"/>
      <c r="R125" s="154"/>
    </row>
    <row r="126" spans="1:18" ht="37.5" customHeight="1">
      <c r="A126" s="156"/>
      <c r="B126" s="156"/>
      <c r="C126" s="156"/>
      <c r="D126" s="156"/>
      <c r="E126" s="156"/>
      <c r="F126" s="156"/>
      <c r="G126" s="149"/>
      <c r="H126" s="149"/>
      <c r="I126" s="156"/>
      <c r="J126" s="154"/>
      <c r="K126" s="154"/>
      <c r="L126" s="154"/>
      <c r="M126" s="154"/>
      <c r="N126" s="154"/>
      <c r="O126" s="154"/>
      <c r="P126" s="154"/>
      <c r="Q126" s="154"/>
      <c r="R126" s="154"/>
    </row>
    <row r="127" spans="1:18" ht="37.5" customHeight="1">
      <c r="A127" s="156"/>
      <c r="B127" s="156"/>
      <c r="C127" s="156"/>
      <c r="D127" s="156"/>
      <c r="E127" s="156"/>
      <c r="F127" s="156"/>
      <c r="G127" s="149"/>
      <c r="H127" s="149"/>
      <c r="I127" s="156"/>
      <c r="J127" s="154"/>
      <c r="K127" s="154"/>
      <c r="L127" s="154"/>
      <c r="M127" s="154"/>
      <c r="N127" s="154"/>
      <c r="O127" s="154"/>
      <c r="P127" s="154"/>
      <c r="Q127" s="154"/>
      <c r="R127" s="154"/>
    </row>
    <row r="128" spans="1:18" ht="37.5" customHeight="1">
      <c r="A128" s="156"/>
      <c r="B128" s="156"/>
      <c r="C128" s="156"/>
      <c r="D128" s="156"/>
      <c r="E128" s="156"/>
      <c r="F128" s="156"/>
      <c r="G128" s="149"/>
      <c r="H128" s="149"/>
      <c r="I128" s="156"/>
      <c r="J128" s="154"/>
      <c r="K128" s="154"/>
      <c r="L128" s="154"/>
      <c r="M128" s="154"/>
      <c r="N128" s="154"/>
      <c r="O128" s="154"/>
      <c r="P128" s="154"/>
      <c r="Q128" s="154"/>
      <c r="R128" s="154"/>
    </row>
    <row r="129" spans="1:18" ht="37.5" customHeight="1">
      <c r="A129" s="156"/>
      <c r="B129" s="156"/>
      <c r="C129" s="156"/>
      <c r="D129" s="156"/>
      <c r="E129" s="156"/>
      <c r="F129" s="156"/>
      <c r="G129" s="149"/>
      <c r="H129" s="149"/>
      <c r="I129" s="156"/>
      <c r="J129" s="154"/>
      <c r="K129" s="154"/>
      <c r="L129" s="154"/>
      <c r="M129" s="154"/>
      <c r="N129" s="154"/>
      <c r="O129" s="154"/>
      <c r="P129" s="154"/>
      <c r="Q129" s="154"/>
      <c r="R129" s="154"/>
    </row>
    <row r="130" spans="1:18" ht="37.5" customHeight="1">
      <c r="A130" s="156"/>
      <c r="B130" s="156"/>
      <c r="C130" s="156"/>
      <c r="D130" s="156"/>
      <c r="E130" s="156"/>
      <c r="F130" s="156"/>
      <c r="G130" s="149"/>
      <c r="H130" s="149"/>
      <c r="I130" s="156"/>
      <c r="J130" s="154"/>
      <c r="K130" s="154"/>
      <c r="L130" s="154"/>
      <c r="M130" s="154"/>
      <c r="N130" s="154"/>
      <c r="O130" s="154"/>
      <c r="P130" s="154"/>
      <c r="Q130" s="154"/>
      <c r="R130" s="154"/>
    </row>
    <row r="131" spans="1:18" ht="37.5" customHeight="1">
      <c r="A131" s="156"/>
      <c r="B131" s="156"/>
      <c r="C131" s="156"/>
      <c r="D131" s="156"/>
      <c r="E131" s="156"/>
      <c r="F131" s="156"/>
      <c r="G131" s="149"/>
      <c r="H131" s="149"/>
      <c r="I131" s="156"/>
      <c r="J131" s="154"/>
      <c r="K131" s="154"/>
      <c r="L131" s="154"/>
      <c r="M131" s="154"/>
      <c r="N131" s="154"/>
      <c r="O131" s="154"/>
      <c r="P131" s="154"/>
      <c r="Q131" s="154"/>
      <c r="R131" s="154"/>
    </row>
    <row r="132" spans="1:18" ht="37.5" customHeight="1">
      <c r="A132" s="156"/>
      <c r="B132" s="156"/>
      <c r="C132" s="156"/>
      <c r="D132" s="156"/>
      <c r="E132" s="156"/>
      <c r="F132" s="156"/>
      <c r="G132" s="149"/>
      <c r="H132" s="149"/>
      <c r="I132" s="156"/>
      <c r="J132" s="154"/>
      <c r="K132" s="154"/>
      <c r="L132" s="154"/>
      <c r="M132" s="154"/>
      <c r="N132" s="154"/>
      <c r="O132" s="154"/>
      <c r="P132" s="154"/>
      <c r="Q132" s="154"/>
      <c r="R132" s="154"/>
    </row>
    <row r="133" spans="1:18" ht="37.5" customHeight="1">
      <c r="A133" s="156"/>
      <c r="B133" s="156"/>
      <c r="C133" s="156"/>
      <c r="D133" s="156"/>
      <c r="E133" s="156"/>
      <c r="F133" s="156"/>
      <c r="G133" s="149"/>
      <c r="H133" s="149"/>
      <c r="I133" s="156"/>
      <c r="J133" s="154"/>
      <c r="K133" s="154"/>
      <c r="L133" s="154"/>
      <c r="M133" s="154"/>
      <c r="N133" s="154"/>
      <c r="O133" s="154"/>
      <c r="P133" s="154"/>
      <c r="Q133" s="154"/>
      <c r="R133" s="154"/>
    </row>
    <row r="134" spans="1:18" ht="37.5" customHeight="1">
      <c r="A134" s="156"/>
      <c r="B134" s="156"/>
      <c r="C134" s="156"/>
      <c r="D134" s="156"/>
      <c r="E134" s="156"/>
      <c r="F134" s="156"/>
      <c r="G134" s="149"/>
      <c r="H134" s="149"/>
      <c r="I134" s="156"/>
      <c r="J134" s="154"/>
      <c r="K134" s="154"/>
      <c r="L134" s="154"/>
      <c r="M134" s="154"/>
      <c r="N134" s="154"/>
      <c r="O134" s="154"/>
      <c r="P134" s="154"/>
      <c r="Q134" s="154"/>
      <c r="R134" s="154"/>
    </row>
    <row r="135" spans="1:18" ht="37.5" customHeight="1">
      <c r="A135" s="156"/>
      <c r="B135" s="156"/>
      <c r="C135" s="156"/>
      <c r="D135" s="156"/>
      <c r="E135" s="156"/>
      <c r="F135" s="156"/>
      <c r="G135" s="149"/>
      <c r="H135" s="149"/>
      <c r="I135" s="156"/>
      <c r="J135" s="154"/>
      <c r="K135" s="154"/>
      <c r="L135" s="154"/>
      <c r="M135" s="154"/>
      <c r="N135" s="154"/>
      <c r="O135" s="154"/>
      <c r="P135" s="154"/>
      <c r="Q135" s="154"/>
      <c r="R135" s="154"/>
    </row>
    <row r="136" spans="1:18" ht="37.5" customHeight="1">
      <c r="A136" s="156"/>
      <c r="B136" s="156"/>
      <c r="C136" s="156"/>
      <c r="D136" s="156"/>
      <c r="E136" s="156"/>
      <c r="F136" s="156"/>
      <c r="G136" s="149"/>
      <c r="H136" s="149"/>
      <c r="I136" s="156"/>
      <c r="J136" s="154"/>
      <c r="K136" s="154"/>
      <c r="L136" s="154"/>
      <c r="M136" s="154"/>
      <c r="N136" s="154"/>
      <c r="O136" s="154"/>
      <c r="P136" s="154"/>
      <c r="Q136" s="154"/>
      <c r="R136" s="154"/>
    </row>
    <row r="137" spans="1:18" ht="37.5" customHeight="1">
      <c r="A137" s="156"/>
      <c r="B137" s="156"/>
      <c r="C137" s="156"/>
      <c r="D137" s="156"/>
      <c r="E137" s="156"/>
      <c r="F137" s="156"/>
      <c r="G137" s="149"/>
      <c r="H137" s="149"/>
      <c r="I137" s="156"/>
      <c r="J137" s="154"/>
      <c r="K137" s="154"/>
      <c r="L137" s="154"/>
      <c r="M137" s="154"/>
      <c r="N137" s="154"/>
      <c r="O137" s="154"/>
      <c r="P137" s="154"/>
      <c r="Q137" s="154"/>
      <c r="R137" s="154"/>
    </row>
    <row r="138" spans="1:18" ht="37.5" customHeight="1">
      <c r="A138" s="156"/>
      <c r="B138" s="156"/>
      <c r="C138" s="156"/>
      <c r="D138" s="156"/>
      <c r="E138" s="156"/>
      <c r="F138" s="156"/>
      <c r="G138" s="149"/>
      <c r="H138" s="149"/>
      <c r="I138" s="156"/>
      <c r="J138" s="154"/>
      <c r="K138" s="154"/>
      <c r="L138" s="154"/>
      <c r="M138" s="154"/>
      <c r="N138" s="154"/>
      <c r="O138" s="154"/>
      <c r="P138" s="154"/>
      <c r="Q138" s="154"/>
      <c r="R138" s="154"/>
    </row>
    <row r="139" spans="1:18" ht="37.5" customHeight="1">
      <c r="A139" s="156"/>
      <c r="B139" s="156"/>
      <c r="C139" s="156"/>
      <c r="D139" s="156"/>
      <c r="E139" s="156"/>
      <c r="F139" s="156"/>
      <c r="G139" s="149"/>
      <c r="H139" s="149"/>
      <c r="I139" s="156"/>
      <c r="J139" s="154"/>
      <c r="K139" s="154"/>
      <c r="L139" s="154"/>
      <c r="M139" s="154"/>
      <c r="N139" s="154"/>
      <c r="O139" s="154"/>
      <c r="P139" s="154"/>
      <c r="Q139" s="154"/>
      <c r="R139" s="154"/>
    </row>
    <row r="140" spans="1:18" ht="37.5" customHeight="1">
      <c r="A140" s="156"/>
      <c r="B140" s="156"/>
      <c r="C140" s="156"/>
      <c r="D140" s="156"/>
      <c r="E140" s="156"/>
      <c r="F140" s="156"/>
      <c r="G140" s="149"/>
      <c r="H140" s="149"/>
      <c r="I140" s="156"/>
      <c r="J140" s="154"/>
      <c r="K140" s="154"/>
      <c r="L140" s="154"/>
      <c r="M140" s="154"/>
      <c r="N140" s="154"/>
      <c r="O140" s="154"/>
      <c r="P140" s="154"/>
      <c r="Q140" s="154"/>
      <c r="R140" s="154"/>
    </row>
    <row r="141" spans="1:18" ht="37.5" customHeight="1">
      <c r="A141" s="156"/>
      <c r="B141" s="156"/>
      <c r="C141" s="156"/>
      <c r="D141" s="156"/>
      <c r="E141" s="156"/>
      <c r="F141" s="156"/>
      <c r="G141" s="149"/>
      <c r="H141" s="149"/>
      <c r="I141" s="156"/>
      <c r="J141" s="154"/>
      <c r="K141" s="154"/>
      <c r="L141" s="154"/>
      <c r="M141" s="154"/>
      <c r="N141" s="154"/>
      <c r="O141" s="154"/>
      <c r="P141" s="154"/>
      <c r="Q141" s="154"/>
      <c r="R141" s="154"/>
    </row>
    <row r="142" spans="1:18" ht="37.5" customHeight="1">
      <c r="A142" s="156"/>
      <c r="B142" s="156"/>
      <c r="C142" s="156"/>
      <c r="D142" s="156"/>
      <c r="E142" s="156"/>
      <c r="F142" s="156"/>
      <c r="G142" s="149"/>
      <c r="H142" s="149"/>
      <c r="I142" s="156"/>
      <c r="J142" s="154"/>
      <c r="K142" s="154"/>
      <c r="L142" s="154"/>
      <c r="M142" s="154"/>
      <c r="N142" s="154"/>
      <c r="O142" s="154"/>
      <c r="P142" s="154"/>
      <c r="Q142" s="154"/>
      <c r="R142" s="154"/>
    </row>
    <row r="143" spans="1:18" ht="37.5" customHeight="1">
      <c r="A143" s="156"/>
      <c r="B143" s="156"/>
      <c r="C143" s="156"/>
      <c r="D143" s="156"/>
      <c r="E143" s="156"/>
      <c r="F143" s="156"/>
      <c r="G143" s="149"/>
      <c r="H143" s="149"/>
      <c r="I143" s="156"/>
      <c r="J143" s="154"/>
      <c r="K143" s="154"/>
      <c r="L143" s="154"/>
      <c r="M143" s="154"/>
      <c r="N143" s="154"/>
      <c r="O143" s="154"/>
      <c r="P143" s="154"/>
      <c r="Q143" s="154"/>
      <c r="R143" s="154"/>
    </row>
    <row r="144" spans="1:18" ht="37.5" customHeight="1">
      <c r="A144" s="156"/>
      <c r="B144" s="156"/>
      <c r="C144" s="156"/>
      <c r="D144" s="156"/>
      <c r="E144" s="156"/>
      <c r="F144" s="156"/>
      <c r="G144" s="149"/>
      <c r="H144" s="149"/>
      <c r="I144" s="156"/>
      <c r="J144" s="154"/>
      <c r="K144" s="154"/>
      <c r="L144" s="154"/>
      <c r="M144" s="154"/>
      <c r="N144" s="154"/>
      <c r="O144" s="154"/>
      <c r="P144" s="154"/>
      <c r="Q144" s="154"/>
      <c r="R144" s="154"/>
    </row>
    <row r="145" spans="1:18" ht="37.5" customHeight="1">
      <c r="A145" s="156"/>
      <c r="B145" s="156"/>
      <c r="C145" s="156"/>
      <c r="D145" s="156"/>
      <c r="E145" s="156"/>
      <c r="F145" s="156"/>
      <c r="G145" s="149"/>
      <c r="H145" s="149"/>
      <c r="I145" s="156"/>
      <c r="J145" s="154"/>
      <c r="K145" s="154"/>
      <c r="L145" s="154"/>
      <c r="M145" s="154"/>
      <c r="N145" s="154"/>
      <c r="O145" s="154"/>
      <c r="P145" s="154"/>
      <c r="Q145" s="154"/>
      <c r="R145" s="154"/>
    </row>
    <row r="146" spans="1:18" ht="37.5" customHeight="1">
      <c r="A146" s="154"/>
      <c r="B146" s="154"/>
      <c r="C146" s="154"/>
      <c r="D146" s="154"/>
      <c r="E146" s="154"/>
      <c r="F146" s="154"/>
      <c r="G146" s="149"/>
      <c r="H146" s="147"/>
      <c r="I146" s="154"/>
      <c r="J146" s="154"/>
      <c r="K146" s="154"/>
      <c r="L146" s="154"/>
      <c r="M146" s="154"/>
      <c r="N146" s="154"/>
      <c r="O146" s="154"/>
      <c r="P146" s="154"/>
      <c r="Q146" s="154"/>
      <c r="R146" s="154"/>
    </row>
    <row r="147" spans="1:18" ht="37.5" customHeight="1">
      <c r="A147" s="154"/>
      <c r="B147" s="154"/>
      <c r="C147" s="154"/>
      <c r="D147" s="154"/>
      <c r="E147" s="154"/>
      <c r="F147" s="154"/>
      <c r="G147" s="149"/>
      <c r="H147" s="147"/>
      <c r="I147" s="154"/>
      <c r="J147" s="154"/>
      <c r="K147" s="154"/>
      <c r="L147" s="154"/>
      <c r="M147" s="154"/>
      <c r="N147" s="154"/>
      <c r="O147" s="154"/>
      <c r="P147" s="154"/>
      <c r="Q147" s="154"/>
      <c r="R147" s="154"/>
    </row>
    <row r="148" spans="1:18" ht="37.5" customHeight="1">
      <c r="A148" s="154"/>
      <c r="B148" s="154"/>
      <c r="C148" s="154"/>
      <c r="D148" s="154"/>
      <c r="E148" s="154"/>
      <c r="F148" s="154"/>
      <c r="G148" s="149"/>
      <c r="H148" s="147"/>
      <c r="I148" s="154"/>
      <c r="J148" s="154"/>
      <c r="K148" s="154"/>
      <c r="L148" s="154"/>
      <c r="M148" s="154"/>
      <c r="N148" s="154"/>
      <c r="O148" s="154"/>
      <c r="P148" s="154"/>
      <c r="Q148" s="154"/>
      <c r="R148" s="154"/>
    </row>
    <row r="149" spans="1:18" ht="37.5" customHeight="1">
      <c r="A149" s="154"/>
      <c r="B149" s="154"/>
      <c r="C149" s="154"/>
      <c r="D149" s="154"/>
      <c r="E149" s="154"/>
      <c r="F149" s="154"/>
      <c r="G149" s="149"/>
      <c r="H149" s="147"/>
      <c r="I149" s="154"/>
      <c r="J149" s="154"/>
      <c r="K149" s="154"/>
      <c r="L149" s="154"/>
      <c r="M149" s="154"/>
      <c r="N149" s="154"/>
      <c r="O149" s="154"/>
      <c r="P149" s="154"/>
      <c r="Q149" s="154"/>
      <c r="R149" s="154"/>
    </row>
    <row r="150" spans="1:18" ht="37.5" customHeight="1">
      <c r="A150" s="154"/>
      <c r="B150" s="154"/>
      <c r="C150" s="154"/>
      <c r="D150" s="154"/>
      <c r="E150" s="154"/>
      <c r="F150" s="154"/>
      <c r="G150" s="149"/>
      <c r="H150" s="147"/>
      <c r="I150" s="154"/>
      <c r="J150" s="154"/>
      <c r="K150" s="154"/>
      <c r="L150" s="154"/>
      <c r="M150" s="154"/>
      <c r="N150" s="154"/>
      <c r="O150" s="154"/>
      <c r="P150" s="154"/>
      <c r="Q150" s="154"/>
      <c r="R150" s="154"/>
    </row>
    <row r="151" spans="1:18" ht="37.5" customHeight="1">
      <c r="A151" s="154"/>
      <c r="B151" s="154"/>
      <c r="C151" s="154"/>
      <c r="D151" s="154"/>
      <c r="E151" s="154"/>
      <c r="F151" s="154"/>
      <c r="G151" s="149"/>
      <c r="H151" s="147"/>
      <c r="I151" s="154"/>
      <c r="J151" s="154"/>
      <c r="K151" s="154"/>
      <c r="L151" s="154"/>
      <c r="M151" s="154"/>
      <c r="N151" s="154"/>
      <c r="O151" s="154"/>
      <c r="P151" s="154"/>
      <c r="Q151" s="154"/>
      <c r="R151" s="154"/>
    </row>
    <row r="152" spans="1:18" ht="37.5" customHeight="1">
      <c r="A152" s="154"/>
      <c r="B152" s="154"/>
      <c r="C152" s="154"/>
      <c r="D152" s="154"/>
      <c r="E152" s="154"/>
      <c r="F152" s="154"/>
      <c r="G152" s="149"/>
      <c r="H152" s="147"/>
      <c r="I152" s="154"/>
      <c r="J152" s="154"/>
      <c r="K152" s="154"/>
      <c r="L152" s="154"/>
      <c r="M152" s="154"/>
      <c r="N152" s="154"/>
      <c r="O152" s="154"/>
      <c r="P152" s="154"/>
      <c r="Q152" s="154"/>
      <c r="R152" s="154"/>
    </row>
    <row r="153" spans="1:18" ht="37.5" customHeight="1">
      <c r="A153" s="154"/>
      <c r="B153" s="154"/>
      <c r="C153" s="154"/>
      <c r="D153" s="154"/>
      <c r="E153" s="154"/>
      <c r="F153" s="154"/>
      <c r="G153" s="149"/>
      <c r="H153" s="147"/>
      <c r="I153" s="154"/>
      <c r="J153" s="154"/>
      <c r="K153" s="154"/>
      <c r="L153" s="154"/>
      <c r="M153" s="154"/>
      <c r="N153" s="154"/>
      <c r="O153" s="154"/>
      <c r="P153" s="154"/>
      <c r="Q153" s="154"/>
      <c r="R153" s="154"/>
    </row>
    <row r="154" spans="1:18" ht="37.5" customHeight="1">
      <c r="A154" s="154"/>
      <c r="B154" s="154"/>
      <c r="C154" s="154"/>
      <c r="D154" s="154"/>
      <c r="E154" s="154"/>
      <c r="F154" s="154"/>
      <c r="G154" s="149"/>
      <c r="H154" s="147"/>
      <c r="I154" s="154"/>
      <c r="J154" s="154"/>
      <c r="K154" s="154"/>
      <c r="L154" s="154"/>
      <c r="M154" s="154"/>
      <c r="N154" s="154"/>
      <c r="O154" s="154"/>
      <c r="P154" s="154"/>
      <c r="Q154" s="154"/>
      <c r="R154" s="154"/>
    </row>
    <row r="155" spans="1:18" ht="37.5" customHeight="1">
      <c r="A155" s="154"/>
      <c r="B155" s="154"/>
      <c r="C155" s="154"/>
      <c r="D155" s="154"/>
      <c r="E155" s="154"/>
      <c r="F155" s="154"/>
      <c r="G155" s="149"/>
      <c r="H155" s="147"/>
      <c r="I155" s="154"/>
      <c r="J155" s="154"/>
      <c r="K155" s="154"/>
      <c r="L155" s="154"/>
      <c r="M155" s="154"/>
      <c r="N155" s="154"/>
      <c r="O155" s="154"/>
      <c r="P155" s="154"/>
      <c r="Q155" s="154"/>
      <c r="R155" s="154"/>
    </row>
    <row r="156" spans="1:18" ht="37.5" customHeight="1">
      <c r="A156" s="154"/>
      <c r="B156" s="154"/>
      <c r="C156" s="154"/>
      <c r="D156" s="154"/>
      <c r="E156" s="154"/>
      <c r="F156" s="154"/>
      <c r="G156" s="149"/>
      <c r="H156" s="147"/>
      <c r="I156" s="154"/>
      <c r="J156" s="154"/>
      <c r="K156" s="154"/>
      <c r="L156" s="154"/>
      <c r="M156" s="154"/>
      <c r="N156" s="154"/>
      <c r="O156" s="154"/>
      <c r="P156" s="154"/>
      <c r="Q156" s="154"/>
      <c r="R156" s="154"/>
    </row>
    <row r="157" spans="1:18" ht="37.5" customHeight="1">
      <c r="A157" s="154"/>
      <c r="B157" s="154"/>
      <c r="C157" s="154"/>
      <c r="D157" s="154"/>
      <c r="E157" s="154"/>
      <c r="F157" s="154"/>
      <c r="G157" s="149"/>
      <c r="H157" s="147"/>
      <c r="I157" s="154"/>
      <c r="J157" s="154"/>
      <c r="K157" s="154"/>
      <c r="L157" s="154"/>
      <c r="M157" s="154"/>
      <c r="N157" s="154"/>
      <c r="O157" s="154"/>
      <c r="P157" s="154"/>
      <c r="Q157" s="154"/>
      <c r="R157" s="154"/>
    </row>
    <row r="158" spans="1:18" ht="37.5" customHeight="1">
      <c r="A158" s="154"/>
      <c r="B158" s="154"/>
      <c r="C158" s="154"/>
      <c r="D158" s="154"/>
      <c r="E158" s="154"/>
      <c r="F158" s="154"/>
      <c r="G158" s="149"/>
      <c r="H158" s="147"/>
      <c r="I158" s="154"/>
      <c r="J158" s="154"/>
      <c r="K158" s="154"/>
      <c r="L158" s="154"/>
      <c r="M158" s="154"/>
      <c r="N158" s="154"/>
      <c r="O158" s="154"/>
      <c r="P158" s="154"/>
      <c r="Q158" s="154"/>
      <c r="R158" s="154"/>
    </row>
    <row r="159" spans="1:18" ht="37.5" customHeight="1">
      <c r="A159" s="154"/>
      <c r="B159" s="154"/>
      <c r="C159" s="154"/>
      <c r="D159" s="154"/>
      <c r="E159" s="154"/>
      <c r="F159" s="154"/>
      <c r="G159" s="149"/>
      <c r="H159" s="147"/>
      <c r="I159" s="154"/>
      <c r="J159" s="154"/>
      <c r="K159" s="154"/>
      <c r="L159" s="154"/>
      <c r="M159" s="154"/>
      <c r="N159" s="154"/>
      <c r="O159" s="154"/>
      <c r="P159" s="154"/>
      <c r="Q159" s="154"/>
      <c r="R159" s="154"/>
    </row>
    <row r="160" spans="1:18" ht="37.5" customHeight="1">
      <c r="A160" s="154"/>
      <c r="B160" s="154"/>
      <c r="C160" s="154"/>
      <c r="D160" s="154"/>
      <c r="E160" s="154"/>
      <c r="F160" s="154"/>
      <c r="G160" s="149"/>
      <c r="H160" s="147"/>
      <c r="I160" s="154"/>
      <c r="J160" s="154"/>
      <c r="K160" s="154"/>
      <c r="L160" s="154"/>
      <c r="M160" s="154"/>
      <c r="N160" s="154"/>
      <c r="O160" s="154"/>
      <c r="P160" s="154"/>
      <c r="Q160" s="154"/>
      <c r="R160" s="154"/>
    </row>
    <row r="161" spans="1:18" ht="37.5" customHeight="1">
      <c r="A161" s="154"/>
      <c r="B161" s="154"/>
      <c r="C161" s="154"/>
      <c r="D161" s="154"/>
      <c r="E161" s="154"/>
      <c r="F161" s="154"/>
      <c r="G161" s="149"/>
      <c r="H161" s="147"/>
      <c r="I161" s="154"/>
      <c r="J161" s="154"/>
      <c r="K161" s="154"/>
      <c r="L161" s="154"/>
      <c r="M161" s="154"/>
      <c r="N161" s="154"/>
      <c r="O161" s="154"/>
      <c r="P161" s="154"/>
      <c r="Q161" s="154"/>
      <c r="R161" s="154"/>
    </row>
    <row r="162" spans="1:18" ht="37.5" customHeight="1">
      <c r="A162" s="154"/>
      <c r="B162" s="154"/>
      <c r="C162" s="154"/>
      <c r="D162" s="154"/>
      <c r="E162" s="154"/>
      <c r="F162" s="154"/>
      <c r="G162" s="149"/>
      <c r="H162" s="147"/>
      <c r="I162" s="154"/>
      <c r="J162" s="154"/>
      <c r="K162" s="154"/>
      <c r="L162" s="154"/>
      <c r="M162" s="154"/>
      <c r="N162" s="154"/>
      <c r="O162" s="154"/>
      <c r="P162" s="154"/>
      <c r="Q162" s="154"/>
      <c r="R162" s="154"/>
    </row>
    <row r="163" spans="1:18" ht="37.5" customHeight="1">
      <c r="A163" s="154"/>
      <c r="B163" s="154"/>
      <c r="C163" s="154"/>
      <c r="D163" s="154"/>
      <c r="E163" s="154"/>
      <c r="F163" s="154"/>
      <c r="G163" s="149"/>
      <c r="H163" s="147"/>
      <c r="I163" s="154"/>
      <c r="J163" s="154"/>
      <c r="K163" s="154"/>
      <c r="L163" s="154"/>
      <c r="M163" s="154"/>
      <c r="N163" s="154"/>
      <c r="O163" s="154"/>
      <c r="P163" s="154"/>
      <c r="Q163" s="154"/>
      <c r="R163" s="154"/>
    </row>
    <row r="164" spans="1:18" ht="37.5" customHeight="1">
      <c r="A164" s="154"/>
      <c r="B164" s="154"/>
      <c r="C164" s="154"/>
      <c r="D164" s="154"/>
      <c r="E164" s="154"/>
      <c r="F164" s="154"/>
      <c r="G164" s="149"/>
      <c r="H164" s="147"/>
      <c r="I164" s="154"/>
      <c r="J164" s="154"/>
      <c r="K164" s="154"/>
      <c r="L164" s="154"/>
      <c r="M164" s="154"/>
      <c r="N164" s="154"/>
      <c r="O164" s="154"/>
      <c r="P164" s="154"/>
      <c r="Q164" s="154"/>
      <c r="R164" s="154"/>
    </row>
    <row r="165" spans="1:18" ht="37.5" customHeight="1">
      <c r="A165" s="154"/>
      <c r="B165" s="154"/>
      <c r="C165" s="154"/>
      <c r="D165" s="154"/>
      <c r="E165" s="154"/>
      <c r="F165" s="154"/>
      <c r="G165" s="149"/>
      <c r="H165" s="147"/>
      <c r="I165" s="154"/>
      <c r="J165" s="154"/>
      <c r="K165" s="154"/>
      <c r="L165" s="154"/>
      <c r="M165" s="154"/>
      <c r="N165" s="154"/>
      <c r="O165" s="154"/>
      <c r="P165" s="154"/>
      <c r="Q165" s="154"/>
      <c r="R165" s="154"/>
    </row>
    <row r="166" spans="1:18" ht="37.5" customHeight="1">
      <c r="A166" s="154"/>
      <c r="B166" s="154"/>
      <c r="C166" s="154"/>
      <c r="D166" s="154"/>
      <c r="E166" s="154"/>
      <c r="F166" s="154"/>
      <c r="G166" s="149"/>
      <c r="H166" s="147"/>
      <c r="I166" s="154"/>
      <c r="J166" s="154"/>
      <c r="K166" s="154"/>
      <c r="L166" s="154"/>
      <c r="M166" s="154"/>
      <c r="N166" s="154"/>
      <c r="O166" s="154"/>
      <c r="P166" s="154"/>
      <c r="Q166" s="154"/>
      <c r="R166" s="154"/>
    </row>
    <row r="167" spans="1:18" ht="37.5" customHeight="1">
      <c r="A167" s="154"/>
      <c r="B167" s="154"/>
      <c r="C167" s="154"/>
      <c r="D167" s="154"/>
      <c r="E167" s="154"/>
      <c r="F167" s="154"/>
      <c r="G167" s="149"/>
      <c r="H167" s="147"/>
      <c r="I167" s="154"/>
      <c r="J167" s="154"/>
      <c r="K167" s="154"/>
      <c r="L167" s="154"/>
      <c r="M167" s="154"/>
      <c r="N167" s="154"/>
      <c r="O167" s="154"/>
      <c r="P167" s="154"/>
      <c r="Q167" s="154"/>
      <c r="R167" s="154"/>
    </row>
    <row r="168" spans="1:18" ht="37.5" customHeight="1">
      <c r="A168" s="154"/>
      <c r="B168" s="154"/>
      <c r="C168" s="154"/>
      <c r="D168" s="154"/>
      <c r="E168" s="154"/>
      <c r="F168" s="154"/>
      <c r="G168" s="149"/>
      <c r="H168" s="147"/>
      <c r="I168" s="154"/>
      <c r="J168" s="154"/>
      <c r="K168" s="154"/>
      <c r="L168" s="154"/>
      <c r="M168" s="154"/>
      <c r="N168" s="154"/>
      <c r="O168" s="154"/>
      <c r="P168" s="154"/>
      <c r="Q168" s="154"/>
      <c r="R168" s="154"/>
    </row>
    <row r="169" spans="1:18" ht="37.5" customHeight="1">
      <c r="A169" s="154"/>
      <c r="B169" s="154"/>
      <c r="C169" s="154"/>
      <c r="D169" s="154"/>
      <c r="E169" s="154"/>
      <c r="F169" s="154"/>
      <c r="G169" s="149"/>
      <c r="H169" s="147"/>
      <c r="I169" s="154"/>
      <c r="J169" s="154"/>
      <c r="K169" s="154"/>
      <c r="L169" s="154"/>
      <c r="M169" s="154"/>
      <c r="N169" s="154"/>
      <c r="O169" s="154"/>
      <c r="P169" s="154"/>
      <c r="Q169" s="154"/>
      <c r="R169" s="154"/>
    </row>
    <row r="170" spans="1:18" ht="37.5" customHeight="1">
      <c r="A170" s="154"/>
      <c r="B170" s="154"/>
      <c r="C170" s="154"/>
      <c r="D170" s="154"/>
      <c r="E170" s="154"/>
      <c r="F170" s="154"/>
      <c r="G170" s="149"/>
      <c r="H170" s="147"/>
      <c r="I170" s="154"/>
      <c r="J170" s="154"/>
      <c r="K170" s="154"/>
      <c r="L170" s="154"/>
      <c r="M170" s="154"/>
      <c r="N170" s="154"/>
      <c r="O170" s="154"/>
      <c r="P170" s="154"/>
      <c r="Q170" s="154"/>
      <c r="R170" s="154"/>
    </row>
    <row r="171" spans="1:18" ht="37.5" customHeight="1">
      <c r="A171" s="154"/>
      <c r="B171" s="154"/>
      <c r="C171" s="154"/>
      <c r="D171" s="154"/>
      <c r="E171" s="154"/>
      <c r="F171" s="154"/>
      <c r="G171" s="149"/>
      <c r="H171" s="147"/>
      <c r="I171" s="154"/>
      <c r="J171" s="154"/>
      <c r="K171" s="154"/>
      <c r="L171" s="154"/>
      <c r="M171" s="154"/>
      <c r="N171" s="154"/>
      <c r="O171" s="154"/>
      <c r="P171" s="154"/>
      <c r="Q171" s="154"/>
      <c r="R171" s="154"/>
    </row>
    <row r="172" spans="1:18" ht="37.5" customHeight="1">
      <c r="A172" s="154"/>
      <c r="B172" s="154"/>
      <c r="C172" s="154"/>
      <c r="D172" s="154"/>
      <c r="E172" s="154"/>
      <c r="F172" s="154"/>
      <c r="G172" s="149"/>
      <c r="H172" s="147"/>
      <c r="I172" s="154"/>
      <c r="J172" s="154"/>
      <c r="K172" s="154"/>
      <c r="L172" s="154"/>
      <c r="M172" s="154"/>
      <c r="N172" s="154"/>
      <c r="O172" s="154"/>
      <c r="P172" s="154"/>
      <c r="Q172" s="154"/>
      <c r="R172" s="154"/>
    </row>
    <row r="173" spans="1:18" ht="37.5" customHeight="1">
      <c r="A173" s="154"/>
      <c r="B173" s="154"/>
      <c r="C173" s="154"/>
      <c r="D173" s="154"/>
      <c r="E173" s="154"/>
      <c r="F173" s="154"/>
      <c r="G173" s="149"/>
      <c r="H173" s="147"/>
      <c r="I173" s="154"/>
      <c r="J173" s="154"/>
      <c r="K173" s="154"/>
      <c r="L173" s="154"/>
      <c r="M173" s="154"/>
      <c r="N173" s="154"/>
      <c r="O173" s="154"/>
      <c r="P173" s="154"/>
      <c r="Q173" s="154"/>
      <c r="R173" s="154"/>
    </row>
    <row r="174" spans="1:18" ht="37.5" customHeight="1">
      <c r="A174" s="154"/>
      <c r="B174" s="154"/>
      <c r="C174" s="154"/>
      <c r="D174" s="154"/>
      <c r="E174" s="154"/>
      <c r="F174" s="154"/>
      <c r="G174" s="149"/>
      <c r="H174" s="147"/>
      <c r="I174" s="154"/>
      <c r="J174" s="154"/>
      <c r="K174" s="154"/>
      <c r="L174" s="154"/>
      <c r="M174" s="154"/>
      <c r="N174" s="154"/>
      <c r="O174" s="154"/>
      <c r="P174" s="154"/>
      <c r="Q174" s="154"/>
      <c r="R174" s="154"/>
    </row>
    <row r="175" spans="1:18" ht="37.5" customHeight="1">
      <c r="A175" s="154"/>
      <c r="B175" s="154"/>
      <c r="C175" s="154"/>
      <c r="D175" s="154"/>
      <c r="E175" s="154"/>
      <c r="F175" s="154"/>
      <c r="G175" s="149"/>
      <c r="H175" s="147"/>
      <c r="I175" s="154"/>
      <c r="J175" s="154"/>
      <c r="K175" s="154"/>
      <c r="L175" s="154"/>
      <c r="M175" s="154"/>
      <c r="N175" s="154"/>
      <c r="O175" s="154"/>
      <c r="P175" s="154"/>
      <c r="Q175" s="154"/>
      <c r="R175" s="154"/>
    </row>
    <row r="176" spans="1:18" ht="37.5" customHeight="1">
      <c r="A176" s="154"/>
      <c r="B176" s="154"/>
      <c r="C176" s="154"/>
      <c r="D176" s="154"/>
      <c r="E176" s="154"/>
      <c r="F176" s="154"/>
      <c r="G176" s="149"/>
      <c r="H176" s="147"/>
      <c r="I176" s="154"/>
      <c r="J176" s="154"/>
      <c r="K176" s="154"/>
      <c r="L176" s="154"/>
      <c r="M176" s="154"/>
      <c r="N176" s="154"/>
      <c r="O176" s="154"/>
      <c r="P176" s="154"/>
      <c r="Q176" s="154"/>
      <c r="R176" s="154"/>
    </row>
    <row r="177" spans="1:18" ht="37.5" customHeight="1">
      <c r="A177" s="154"/>
      <c r="B177" s="154"/>
      <c r="C177" s="154"/>
      <c r="D177" s="154"/>
      <c r="E177" s="154"/>
      <c r="F177" s="154"/>
      <c r="G177" s="149"/>
      <c r="H177" s="147"/>
      <c r="I177" s="154"/>
      <c r="J177" s="154"/>
      <c r="K177" s="154"/>
      <c r="L177" s="154"/>
      <c r="M177" s="154"/>
      <c r="N177" s="154"/>
      <c r="O177" s="154"/>
      <c r="P177" s="154"/>
      <c r="Q177" s="154"/>
      <c r="R177" s="154"/>
    </row>
    <row r="178" spans="1:18" ht="37.5" customHeight="1">
      <c r="A178" s="154"/>
      <c r="B178" s="154"/>
      <c r="C178" s="154"/>
      <c r="D178" s="154"/>
      <c r="E178" s="154"/>
      <c r="F178" s="154"/>
      <c r="G178" s="149"/>
      <c r="H178" s="147"/>
      <c r="I178" s="154"/>
      <c r="J178" s="154"/>
      <c r="K178" s="154"/>
      <c r="L178" s="154"/>
      <c r="M178" s="154"/>
      <c r="N178" s="154"/>
      <c r="O178" s="154"/>
      <c r="P178" s="154"/>
      <c r="Q178" s="154"/>
      <c r="R178" s="154"/>
    </row>
    <row r="179" spans="1:18" ht="37.5" customHeight="1">
      <c r="A179" s="154"/>
      <c r="B179" s="154"/>
      <c r="C179" s="154"/>
      <c r="D179" s="154"/>
      <c r="E179" s="154"/>
      <c r="F179" s="154"/>
      <c r="G179" s="149"/>
      <c r="H179" s="147"/>
      <c r="I179" s="154"/>
      <c r="J179" s="154"/>
      <c r="K179" s="154"/>
      <c r="L179" s="154"/>
      <c r="M179" s="154"/>
      <c r="N179" s="154"/>
      <c r="O179" s="154"/>
      <c r="P179" s="154"/>
      <c r="Q179" s="154"/>
      <c r="R179" s="154"/>
    </row>
    <row r="180" spans="1:18" ht="37.5" customHeight="1">
      <c r="A180" s="154"/>
      <c r="B180" s="154"/>
      <c r="C180" s="154"/>
      <c r="D180" s="154"/>
      <c r="E180" s="154"/>
      <c r="F180" s="154"/>
      <c r="G180" s="149"/>
      <c r="H180" s="147"/>
      <c r="I180" s="154"/>
      <c r="J180" s="154"/>
      <c r="K180" s="154"/>
      <c r="L180" s="154"/>
      <c r="M180" s="154"/>
      <c r="N180" s="154"/>
      <c r="O180" s="154"/>
      <c r="P180" s="154"/>
      <c r="Q180" s="154"/>
      <c r="R180" s="154"/>
    </row>
    <row r="181" spans="1:18" ht="37.5" customHeight="1">
      <c r="A181" s="154"/>
      <c r="B181" s="154"/>
      <c r="C181" s="154"/>
      <c r="D181" s="154"/>
      <c r="E181" s="154"/>
      <c r="F181" s="154"/>
      <c r="G181" s="149"/>
      <c r="H181" s="147"/>
      <c r="I181" s="154"/>
      <c r="J181" s="154"/>
      <c r="K181" s="154"/>
      <c r="L181" s="154"/>
      <c r="M181" s="154"/>
      <c r="N181" s="154"/>
      <c r="O181" s="154"/>
      <c r="P181" s="154"/>
      <c r="Q181" s="154"/>
      <c r="R181" s="154"/>
    </row>
    <row r="182" spans="1:18" ht="37.5" customHeight="1">
      <c r="A182" s="154"/>
      <c r="B182" s="154"/>
      <c r="C182" s="154"/>
      <c r="D182" s="154"/>
      <c r="E182" s="154"/>
      <c r="F182" s="154"/>
      <c r="G182" s="149"/>
      <c r="H182" s="147"/>
      <c r="I182" s="154"/>
      <c r="J182" s="154"/>
      <c r="K182" s="154"/>
      <c r="L182" s="154"/>
      <c r="M182" s="154"/>
      <c r="N182" s="154"/>
      <c r="O182" s="154"/>
      <c r="P182" s="154"/>
      <c r="Q182" s="154"/>
      <c r="R182" s="154"/>
    </row>
    <row r="183" spans="1:18" ht="37.5" customHeight="1">
      <c r="A183" s="154"/>
      <c r="B183" s="154"/>
      <c r="C183" s="154"/>
      <c r="D183" s="154"/>
      <c r="E183" s="154"/>
      <c r="F183" s="154"/>
      <c r="G183" s="149"/>
      <c r="H183" s="147"/>
      <c r="I183" s="154"/>
      <c r="J183" s="154"/>
      <c r="K183" s="154"/>
      <c r="L183" s="154"/>
      <c r="M183" s="154"/>
      <c r="N183" s="154"/>
      <c r="O183" s="154"/>
      <c r="P183" s="154"/>
      <c r="Q183" s="154"/>
      <c r="R183" s="154"/>
    </row>
    <row r="184" spans="1:18" ht="37.5" customHeight="1">
      <c r="A184" s="154"/>
      <c r="B184" s="154"/>
      <c r="C184" s="154"/>
      <c r="D184" s="154"/>
      <c r="E184" s="154"/>
      <c r="F184" s="154"/>
      <c r="G184" s="149"/>
      <c r="H184" s="147"/>
      <c r="I184" s="154"/>
      <c r="J184" s="154"/>
      <c r="K184" s="154"/>
      <c r="L184" s="154"/>
      <c r="M184" s="154"/>
      <c r="N184" s="154"/>
      <c r="O184" s="154"/>
      <c r="P184" s="154"/>
      <c r="Q184" s="154"/>
      <c r="R184" s="154"/>
    </row>
    <row r="185" spans="1:18" ht="37.5" customHeight="1">
      <c r="A185" s="154"/>
      <c r="B185" s="154"/>
      <c r="C185" s="154"/>
      <c r="D185" s="154"/>
      <c r="E185" s="154"/>
      <c r="F185" s="154"/>
      <c r="G185" s="149"/>
      <c r="H185" s="147"/>
      <c r="I185" s="154"/>
      <c r="J185" s="154"/>
      <c r="K185" s="154"/>
      <c r="L185" s="154"/>
      <c r="M185" s="154"/>
      <c r="N185" s="154"/>
      <c r="O185" s="154"/>
      <c r="P185" s="154"/>
      <c r="Q185" s="154"/>
      <c r="R185" s="154"/>
    </row>
    <row r="186" spans="1:18" ht="37.5" customHeight="1">
      <c r="A186" s="154"/>
      <c r="B186" s="154"/>
      <c r="C186" s="154"/>
      <c r="D186" s="154"/>
      <c r="E186" s="154"/>
      <c r="F186" s="154"/>
      <c r="G186" s="149"/>
      <c r="H186" s="147"/>
      <c r="I186" s="154"/>
      <c r="J186" s="154"/>
      <c r="K186" s="154"/>
      <c r="L186" s="154"/>
      <c r="M186" s="154"/>
      <c r="N186" s="154"/>
      <c r="O186" s="154"/>
      <c r="P186" s="154"/>
      <c r="Q186" s="154"/>
      <c r="R186" s="154"/>
    </row>
    <row r="187" spans="1:18" ht="37.5" customHeight="1">
      <c r="A187" s="154"/>
      <c r="B187" s="154"/>
      <c r="C187" s="154"/>
      <c r="D187" s="154"/>
      <c r="E187" s="154"/>
      <c r="F187" s="154"/>
      <c r="G187" s="149"/>
      <c r="H187" s="147"/>
      <c r="I187" s="154"/>
      <c r="J187" s="154"/>
      <c r="K187" s="154"/>
      <c r="L187" s="154"/>
      <c r="M187" s="154"/>
      <c r="N187" s="154"/>
      <c r="O187" s="154"/>
      <c r="P187" s="154"/>
      <c r="Q187" s="154"/>
      <c r="R187" s="154"/>
    </row>
    <row r="188" spans="1:18" ht="37.5" customHeight="1">
      <c r="A188" s="154"/>
      <c r="B188" s="154"/>
      <c r="C188" s="154"/>
      <c r="D188" s="154"/>
      <c r="E188" s="154"/>
      <c r="F188" s="154"/>
      <c r="G188" s="149"/>
      <c r="H188" s="147"/>
      <c r="I188" s="154"/>
      <c r="J188" s="154"/>
      <c r="K188" s="154"/>
      <c r="L188" s="154"/>
      <c r="M188" s="154"/>
      <c r="N188" s="154"/>
      <c r="O188" s="154"/>
      <c r="P188" s="154"/>
      <c r="Q188" s="154"/>
      <c r="R188" s="154"/>
    </row>
    <row r="189" spans="1:18" ht="37.5" customHeight="1">
      <c r="A189" s="154"/>
      <c r="B189" s="154"/>
      <c r="C189" s="154"/>
      <c r="D189" s="154"/>
      <c r="E189" s="154"/>
      <c r="F189" s="154"/>
      <c r="G189" s="149"/>
      <c r="H189" s="147"/>
      <c r="I189" s="154"/>
      <c r="J189" s="154"/>
      <c r="K189" s="154"/>
      <c r="L189" s="154"/>
      <c r="M189" s="154"/>
      <c r="N189" s="154"/>
      <c r="O189" s="154"/>
      <c r="P189" s="154"/>
      <c r="Q189" s="154"/>
      <c r="R189" s="154"/>
    </row>
    <row r="190" spans="1:18" ht="37.5" customHeight="1">
      <c r="A190" s="154"/>
      <c r="B190" s="154"/>
      <c r="C190" s="154"/>
      <c r="D190" s="154"/>
      <c r="E190" s="154"/>
      <c r="F190" s="154"/>
      <c r="G190" s="149"/>
      <c r="H190" s="147"/>
      <c r="I190" s="154"/>
      <c r="J190" s="154"/>
      <c r="K190" s="154"/>
      <c r="L190" s="154"/>
      <c r="M190" s="154"/>
      <c r="N190" s="154"/>
      <c r="O190" s="154"/>
      <c r="P190" s="154"/>
      <c r="Q190" s="154"/>
      <c r="R190" s="154"/>
    </row>
    <row r="191" spans="1:18" ht="37.5" customHeight="1">
      <c r="A191" s="154"/>
      <c r="B191" s="154"/>
      <c r="C191" s="154"/>
      <c r="D191" s="154"/>
      <c r="E191" s="154"/>
      <c r="F191" s="154"/>
      <c r="G191" s="149"/>
      <c r="H191" s="147"/>
      <c r="I191" s="154"/>
      <c r="J191" s="154"/>
      <c r="K191" s="154"/>
      <c r="L191" s="154"/>
      <c r="M191" s="154"/>
      <c r="N191" s="154"/>
      <c r="O191" s="154"/>
      <c r="P191" s="154"/>
      <c r="Q191" s="154"/>
      <c r="R191" s="154"/>
    </row>
    <row r="192" spans="1:18" ht="37.5" customHeight="1">
      <c r="A192" s="154"/>
      <c r="B192" s="154"/>
      <c r="C192" s="154"/>
      <c r="D192" s="154"/>
      <c r="E192" s="154"/>
      <c r="F192" s="154"/>
      <c r="G192" s="149"/>
      <c r="H192" s="147"/>
      <c r="I192" s="154"/>
      <c r="J192" s="154"/>
      <c r="K192" s="154"/>
      <c r="L192" s="154"/>
      <c r="M192" s="154"/>
      <c r="N192" s="154"/>
      <c r="O192" s="154"/>
      <c r="P192" s="154"/>
      <c r="Q192" s="154"/>
      <c r="R192" s="154"/>
    </row>
    <row r="193" spans="1:18" ht="37.5" customHeight="1">
      <c r="A193" s="154"/>
      <c r="B193" s="154"/>
      <c r="C193" s="154"/>
      <c r="D193" s="154"/>
      <c r="E193" s="154"/>
      <c r="F193" s="154"/>
      <c r="G193" s="149"/>
      <c r="H193" s="147"/>
      <c r="I193" s="154"/>
      <c r="J193" s="154"/>
      <c r="K193" s="154"/>
      <c r="L193" s="154"/>
      <c r="M193" s="154"/>
      <c r="N193" s="154"/>
      <c r="O193" s="154"/>
      <c r="P193" s="154"/>
      <c r="Q193" s="154"/>
      <c r="R193" s="154"/>
    </row>
    <row r="194" spans="1:18" ht="37.5" customHeight="1">
      <c r="A194" s="154"/>
      <c r="B194" s="154"/>
      <c r="C194" s="154"/>
      <c r="D194" s="154"/>
      <c r="E194" s="154"/>
      <c r="F194" s="154"/>
      <c r="G194" s="149"/>
      <c r="H194" s="147"/>
      <c r="I194" s="154"/>
      <c r="J194" s="154"/>
      <c r="K194" s="154"/>
      <c r="L194" s="154"/>
      <c r="M194" s="154"/>
      <c r="N194" s="154"/>
      <c r="O194" s="154"/>
      <c r="P194" s="154"/>
      <c r="Q194" s="154"/>
      <c r="R194" s="154"/>
    </row>
    <row r="195" spans="1:18" ht="37.5" customHeight="1">
      <c r="A195" s="154"/>
      <c r="B195" s="154"/>
      <c r="C195" s="154"/>
      <c r="D195" s="154"/>
      <c r="E195" s="154"/>
      <c r="F195" s="154"/>
      <c r="G195" s="149"/>
      <c r="H195" s="147"/>
      <c r="I195" s="154"/>
      <c r="J195" s="154"/>
      <c r="K195" s="154"/>
      <c r="L195" s="154"/>
      <c r="M195" s="154"/>
      <c r="N195" s="154"/>
      <c r="O195" s="154"/>
      <c r="P195" s="154"/>
      <c r="Q195" s="154"/>
      <c r="R195" s="154"/>
    </row>
    <row r="196" spans="1:18" ht="37.5" customHeight="1">
      <c r="A196" s="154"/>
      <c r="B196" s="154"/>
      <c r="C196" s="154"/>
      <c r="D196" s="154"/>
      <c r="E196" s="154"/>
      <c r="F196" s="154"/>
      <c r="G196" s="149"/>
      <c r="H196" s="147"/>
      <c r="I196" s="154"/>
      <c r="J196" s="154"/>
      <c r="K196" s="154"/>
      <c r="L196" s="154"/>
      <c r="M196" s="154"/>
      <c r="N196" s="154"/>
      <c r="O196" s="154"/>
      <c r="P196" s="154"/>
      <c r="Q196" s="154"/>
      <c r="R196" s="154"/>
    </row>
    <row r="197" spans="1:18" ht="37.5" customHeight="1">
      <c r="A197" s="154"/>
      <c r="B197" s="154"/>
      <c r="C197" s="154"/>
      <c r="D197" s="154"/>
      <c r="E197" s="154"/>
      <c r="F197" s="154"/>
      <c r="G197" s="149"/>
      <c r="H197" s="147"/>
      <c r="I197" s="154"/>
      <c r="J197" s="154"/>
      <c r="K197" s="154"/>
      <c r="L197" s="154"/>
      <c r="M197" s="154"/>
      <c r="N197" s="154"/>
      <c r="O197" s="154"/>
      <c r="P197" s="154"/>
      <c r="Q197" s="154"/>
      <c r="R197" s="154"/>
    </row>
    <row r="198" spans="1:18" ht="37.5" customHeight="1">
      <c r="A198" s="154"/>
      <c r="B198" s="154"/>
      <c r="C198" s="154"/>
      <c r="D198" s="154"/>
      <c r="E198" s="154"/>
      <c r="F198" s="154"/>
      <c r="G198" s="149"/>
      <c r="H198" s="147"/>
      <c r="I198" s="154"/>
      <c r="J198" s="154"/>
      <c r="K198" s="154"/>
      <c r="L198" s="154"/>
      <c r="M198" s="154"/>
      <c r="N198" s="154"/>
      <c r="O198" s="154"/>
      <c r="P198" s="154"/>
      <c r="Q198" s="154"/>
      <c r="R198" s="154"/>
    </row>
    <row r="199" spans="1:18" ht="37.5" customHeight="1">
      <c r="A199" s="154"/>
      <c r="B199" s="154"/>
      <c r="C199" s="154"/>
      <c r="D199" s="154"/>
      <c r="E199" s="154"/>
      <c r="F199" s="154"/>
      <c r="G199" s="149"/>
      <c r="H199" s="147"/>
      <c r="I199" s="154"/>
      <c r="J199" s="154"/>
      <c r="K199" s="154"/>
      <c r="L199" s="154"/>
      <c r="M199" s="154"/>
      <c r="N199" s="154"/>
      <c r="O199" s="154"/>
      <c r="P199" s="154"/>
      <c r="Q199" s="154"/>
      <c r="R199" s="154"/>
    </row>
    <row r="200" spans="1:18" ht="37.5" customHeight="1">
      <c r="A200" s="154"/>
      <c r="B200" s="154"/>
      <c r="C200" s="154"/>
      <c r="D200" s="154"/>
      <c r="E200" s="154"/>
      <c r="F200" s="154"/>
      <c r="G200" s="149"/>
      <c r="H200" s="147"/>
      <c r="I200" s="154"/>
      <c r="J200" s="154"/>
      <c r="K200" s="154"/>
      <c r="L200" s="154"/>
      <c r="M200" s="154"/>
      <c r="N200" s="154"/>
      <c r="O200" s="154"/>
      <c r="P200" s="154"/>
      <c r="Q200" s="154"/>
      <c r="R200" s="154"/>
    </row>
    <row r="201" spans="1:18" ht="37.5" customHeight="1">
      <c r="A201" s="154"/>
      <c r="B201" s="154"/>
      <c r="C201" s="154"/>
      <c r="D201" s="154"/>
      <c r="E201" s="154"/>
      <c r="F201" s="154"/>
      <c r="G201" s="149"/>
      <c r="H201" s="147"/>
      <c r="I201" s="154"/>
      <c r="J201" s="154"/>
      <c r="K201" s="154"/>
      <c r="L201" s="154"/>
      <c r="M201" s="154"/>
      <c r="N201" s="154"/>
      <c r="O201" s="154"/>
      <c r="P201" s="154"/>
      <c r="Q201" s="154"/>
      <c r="R201" s="154"/>
    </row>
    <row r="202" spans="1:18" ht="37.5" customHeight="1">
      <c r="A202" s="154"/>
      <c r="B202" s="154"/>
      <c r="C202" s="154"/>
      <c r="D202" s="154"/>
      <c r="E202" s="154"/>
      <c r="F202" s="154"/>
      <c r="G202" s="149"/>
      <c r="H202" s="147"/>
      <c r="I202" s="154"/>
      <c r="J202" s="154"/>
      <c r="K202" s="154"/>
      <c r="L202" s="154"/>
      <c r="M202" s="154"/>
      <c r="N202" s="154"/>
      <c r="O202" s="154"/>
      <c r="P202" s="154"/>
      <c r="Q202" s="154"/>
      <c r="R202" s="154"/>
    </row>
    <row r="203" spans="1:18" ht="37.5" customHeight="1">
      <c r="A203" s="154"/>
      <c r="B203" s="154"/>
      <c r="C203" s="154"/>
      <c r="D203" s="154"/>
      <c r="E203" s="154"/>
      <c r="F203" s="154"/>
      <c r="G203" s="149"/>
      <c r="H203" s="147"/>
      <c r="I203" s="154"/>
      <c r="J203" s="154"/>
      <c r="K203" s="154"/>
      <c r="L203" s="154"/>
      <c r="M203" s="154"/>
      <c r="N203" s="154"/>
      <c r="O203" s="154"/>
      <c r="P203" s="154"/>
      <c r="Q203" s="154"/>
      <c r="R203" s="154"/>
    </row>
    <row r="204" spans="1:18" ht="37.5" customHeight="1">
      <c r="A204" s="154"/>
      <c r="B204" s="154"/>
      <c r="C204" s="154"/>
      <c r="D204" s="154"/>
      <c r="E204" s="154"/>
      <c r="F204" s="154"/>
      <c r="G204" s="149"/>
      <c r="H204" s="147"/>
      <c r="I204" s="154"/>
      <c r="J204" s="154"/>
      <c r="K204" s="154"/>
      <c r="L204" s="154"/>
      <c r="M204" s="154"/>
      <c r="N204" s="154"/>
      <c r="O204" s="154"/>
      <c r="P204" s="154"/>
      <c r="Q204" s="154"/>
      <c r="R204" s="154"/>
    </row>
    <row r="205" spans="1:18" ht="37.5" customHeight="1">
      <c r="A205" s="154"/>
      <c r="B205" s="154"/>
      <c r="C205" s="154"/>
      <c r="D205" s="154"/>
      <c r="E205" s="154"/>
      <c r="F205" s="154"/>
      <c r="G205" s="149"/>
      <c r="H205" s="147"/>
      <c r="I205" s="154"/>
      <c r="J205" s="154"/>
      <c r="K205" s="154"/>
      <c r="L205" s="154"/>
      <c r="M205" s="154"/>
      <c r="N205" s="154"/>
      <c r="O205" s="154"/>
      <c r="P205" s="154"/>
      <c r="Q205" s="154"/>
      <c r="R205" s="154"/>
    </row>
    <row r="206" spans="1:18" ht="37.5" customHeight="1">
      <c r="A206" s="154"/>
      <c r="B206" s="154"/>
      <c r="C206" s="154"/>
      <c r="D206" s="154"/>
      <c r="E206" s="154"/>
      <c r="F206" s="154"/>
      <c r="G206" s="149"/>
      <c r="H206" s="147"/>
      <c r="I206" s="154"/>
      <c r="J206" s="154"/>
      <c r="K206" s="154"/>
      <c r="L206" s="154"/>
      <c r="M206" s="154"/>
      <c r="N206" s="154"/>
      <c r="O206" s="154"/>
      <c r="P206" s="154"/>
      <c r="Q206" s="154"/>
      <c r="R206" s="154"/>
    </row>
    <row r="207" spans="1:18" ht="37.5" customHeight="1">
      <c r="A207" s="154"/>
      <c r="B207" s="154"/>
      <c r="C207" s="154"/>
      <c r="D207" s="154"/>
      <c r="E207" s="154"/>
      <c r="F207" s="154"/>
      <c r="G207" s="149"/>
      <c r="H207" s="147"/>
      <c r="I207" s="154"/>
      <c r="J207" s="154"/>
      <c r="K207" s="154"/>
      <c r="L207" s="154"/>
      <c r="M207" s="154"/>
      <c r="N207" s="154"/>
      <c r="O207" s="154"/>
      <c r="P207" s="154"/>
      <c r="Q207" s="154"/>
      <c r="R207" s="154"/>
    </row>
    <row r="208" spans="1:18" ht="37.5" customHeight="1">
      <c r="A208" s="154"/>
      <c r="B208" s="154"/>
      <c r="C208" s="154"/>
      <c r="D208" s="154"/>
      <c r="E208" s="154"/>
      <c r="F208" s="154"/>
      <c r="G208" s="149"/>
      <c r="H208" s="147"/>
      <c r="I208" s="154"/>
      <c r="J208" s="154"/>
      <c r="K208" s="154"/>
      <c r="L208" s="154"/>
      <c r="M208" s="154"/>
      <c r="N208" s="154"/>
      <c r="O208" s="154"/>
      <c r="P208" s="154"/>
      <c r="Q208" s="154"/>
      <c r="R208" s="154"/>
    </row>
    <row r="209" spans="1:18" ht="37.5" customHeight="1">
      <c r="A209" s="154"/>
      <c r="B209" s="154"/>
      <c r="C209" s="154"/>
      <c r="D209" s="154"/>
      <c r="E209" s="154"/>
      <c r="F209" s="154"/>
      <c r="G209" s="149"/>
      <c r="H209" s="147"/>
      <c r="I209" s="154"/>
      <c r="J209" s="154"/>
      <c r="K209" s="154"/>
      <c r="L209" s="154"/>
      <c r="M209" s="154"/>
      <c r="N209" s="154"/>
      <c r="O209" s="154"/>
      <c r="P209" s="154"/>
      <c r="Q209" s="154"/>
      <c r="R209" s="154"/>
    </row>
    <row r="210" spans="1:18" ht="37.5" customHeight="1">
      <c r="A210" s="154"/>
      <c r="B210" s="154"/>
      <c r="C210" s="154"/>
      <c r="D210" s="154"/>
      <c r="E210" s="154"/>
      <c r="F210" s="154"/>
      <c r="G210" s="149"/>
      <c r="H210" s="147"/>
      <c r="I210" s="154"/>
      <c r="J210" s="154"/>
      <c r="K210" s="154"/>
      <c r="L210" s="154"/>
      <c r="M210" s="154"/>
      <c r="N210" s="154"/>
      <c r="O210" s="154"/>
      <c r="P210" s="154"/>
      <c r="Q210" s="154"/>
      <c r="R210" s="154"/>
    </row>
    <row r="211" spans="1:18" ht="37.5" customHeight="1">
      <c r="A211" s="154"/>
      <c r="B211" s="154"/>
      <c r="C211" s="154"/>
      <c r="D211" s="154"/>
      <c r="E211" s="154"/>
      <c r="F211" s="154"/>
      <c r="G211" s="149"/>
      <c r="H211" s="147"/>
      <c r="I211" s="154"/>
      <c r="J211" s="154"/>
      <c r="K211" s="154"/>
      <c r="L211" s="154"/>
      <c r="M211" s="154"/>
      <c r="N211" s="154"/>
      <c r="O211" s="154"/>
      <c r="P211" s="154"/>
      <c r="Q211" s="154"/>
      <c r="R211" s="154"/>
    </row>
    <row r="212" spans="1:18" ht="37.5" customHeight="1">
      <c r="A212" s="154"/>
      <c r="B212" s="154"/>
      <c r="C212" s="154"/>
      <c r="D212" s="154"/>
      <c r="E212" s="154"/>
      <c r="F212" s="154"/>
      <c r="G212" s="149"/>
      <c r="H212" s="147"/>
      <c r="I212" s="154"/>
      <c r="J212" s="154"/>
      <c r="K212" s="154"/>
      <c r="L212" s="154"/>
      <c r="M212" s="154"/>
      <c r="N212" s="154"/>
      <c r="O212" s="154"/>
      <c r="P212" s="154"/>
      <c r="Q212" s="154"/>
      <c r="R212" s="154"/>
    </row>
    <row r="213" spans="1:18" ht="37.5" customHeight="1">
      <c r="A213" s="154"/>
      <c r="B213" s="154"/>
      <c r="C213" s="154"/>
      <c r="D213" s="154"/>
      <c r="E213" s="154"/>
      <c r="F213" s="154"/>
      <c r="G213" s="149"/>
      <c r="H213" s="147"/>
      <c r="I213" s="154"/>
      <c r="J213" s="154"/>
      <c r="K213" s="154"/>
      <c r="L213" s="154"/>
      <c r="M213" s="154"/>
      <c r="N213" s="154"/>
      <c r="O213" s="154"/>
      <c r="P213" s="154"/>
      <c r="Q213" s="154"/>
      <c r="R213" s="154"/>
    </row>
    <row r="214" spans="1:18" ht="37.5" customHeight="1">
      <c r="A214" s="154"/>
      <c r="B214" s="154"/>
      <c r="C214" s="154"/>
      <c r="D214" s="154"/>
      <c r="E214" s="154"/>
      <c r="F214" s="154"/>
      <c r="G214" s="149"/>
      <c r="H214" s="147"/>
      <c r="I214" s="154"/>
      <c r="J214" s="154"/>
      <c r="K214" s="154"/>
      <c r="L214" s="154"/>
      <c r="M214" s="154"/>
      <c r="N214" s="154"/>
      <c r="O214" s="154"/>
      <c r="P214" s="154"/>
      <c r="Q214" s="154"/>
      <c r="R214" s="154"/>
    </row>
    <row r="215" spans="1:18" ht="37.5" customHeight="1">
      <c r="A215" s="154"/>
      <c r="B215" s="154"/>
      <c r="C215" s="154"/>
      <c r="D215" s="154"/>
      <c r="E215" s="154"/>
      <c r="F215" s="154"/>
      <c r="G215" s="149"/>
      <c r="H215" s="147"/>
      <c r="I215" s="154"/>
      <c r="J215" s="154"/>
      <c r="K215" s="154"/>
      <c r="L215" s="154"/>
      <c r="M215" s="154"/>
      <c r="N215" s="154"/>
      <c r="O215" s="154"/>
      <c r="P215" s="154"/>
      <c r="Q215" s="154"/>
      <c r="R215" s="154"/>
    </row>
    <row r="216" spans="1:18" ht="37.5" customHeight="1">
      <c r="A216" s="154"/>
      <c r="B216" s="154"/>
      <c r="C216" s="154"/>
      <c r="D216" s="154"/>
      <c r="E216" s="154"/>
      <c r="F216" s="154"/>
      <c r="G216" s="149"/>
      <c r="H216" s="147"/>
      <c r="I216" s="154"/>
      <c r="J216" s="154"/>
      <c r="K216" s="154"/>
      <c r="L216" s="154"/>
      <c r="M216" s="154"/>
      <c r="N216" s="154"/>
      <c r="O216" s="154"/>
      <c r="P216" s="154"/>
      <c r="Q216" s="154"/>
      <c r="R216" s="154"/>
    </row>
    <row r="217" spans="1:18" ht="37.5" customHeight="1">
      <c r="A217" s="154"/>
      <c r="B217" s="154"/>
      <c r="C217" s="154"/>
      <c r="D217" s="154"/>
      <c r="E217" s="154"/>
      <c r="F217" s="154"/>
      <c r="G217" s="149"/>
      <c r="H217" s="147"/>
      <c r="I217" s="154"/>
      <c r="J217" s="154"/>
      <c r="K217" s="154"/>
      <c r="L217" s="154"/>
      <c r="M217" s="154"/>
      <c r="N217" s="154"/>
      <c r="O217" s="154"/>
      <c r="P217" s="154"/>
      <c r="Q217" s="154"/>
      <c r="R217" s="154"/>
    </row>
    <row r="218" spans="1:18" ht="37.5" customHeight="1">
      <c r="A218" s="154"/>
      <c r="B218" s="154"/>
      <c r="C218" s="154"/>
      <c r="D218" s="154"/>
      <c r="E218" s="154"/>
      <c r="F218" s="154"/>
      <c r="G218" s="149"/>
      <c r="H218" s="147"/>
      <c r="I218" s="154"/>
      <c r="J218" s="154"/>
      <c r="K218" s="154"/>
      <c r="L218" s="154"/>
      <c r="M218" s="154"/>
      <c r="N218" s="154"/>
      <c r="O218" s="154"/>
      <c r="P218" s="154"/>
      <c r="Q218" s="154"/>
      <c r="R218" s="154"/>
    </row>
    <row r="219" spans="1:18" ht="37.5" customHeight="1">
      <c r="A219" s="154"/>
      <c r="B219" s="154"/>
      <c r="C219" s="154"/>
      <c r="D219" s="154"/>
      <c r="E219" s="154"/>
      <c r="F219" s="154"/>
      <c r="G219" s="149"/>
      <c r="H219" s="147"/>
      <c r="I219" s="154"/>
      <c r="J219" s="154"/>
      <c r="K219" s="154"/>
      <c r="L219" s="154"/>
      <c r="M219" s="154"/>
      <c r="N219" s="154"/>
      <c r="O219" s="154"/>
      <c r="P219" s="154"/>
      <c r="Q219" s="154"/>
      <c r="R219" s="154"/>
    </row>
    <row r="220" spans="1:18" ht="37.5" customHeight="1">
      <c r="A220" s="154"/>
      <c r="B220" s="154"/>
      <c r="C220" s="154"/>
      <c r="D220" s="154"/>
      <c r="E220" s="154"/>
      <c r="F220" s="154"/>
      <c r="G220" s="149"/>
      <c r="H220" s="147"/>
      <c r="I220" s="154"/>
      <c r="J220" s="154"/>
      <c r="K220" s="154"/>
      <c r="L220" s="154"/>
      <c r="M220" s="154"/>
      <c r="N220" s="154"/>
      <c r="O220" s="154"/>
      <c r="P220" s="154"/>
      <c r="Q220" s="154"/>
      <c r="R220" s="154"/>
    </row>
    <row r="221" spans="1:18" ht="37.5" customHeight="1">
      <c r="A221" s="154"/>
      <c r="B221" s="154"/>
      <c r="C221" s="154"/>
      <c r="D221" s="154"/>
      <c r="E221" s="154"/>
      <c r="F221" s="154"/>
      <c r="G221" s="149"/>
      <c r="H221" s="147"/>
      <c r="I221" s="154"/>
      <c r="J221" s="154"/>
      <c r="K221" s="154"/>
      <c r="L221" s="154"/>
      <c r="M221" s="154"/>
      <c r="N221" s="154"/>
      <c r="O221" s="154"/>
      <c r="P221" s="154"/>
      <c r="Q221" s="154"/>
      <c r="R221" s="154"/>
    </row>
    <row r="222" spans="1:18" ht="37.5" customHeight="1">
      <c r="A222" s="154"/>
      <c r="B222" s="154"/>
      <c r="C222" s="154"/>
      <c r="D222" s="154"/>
      <c r="E222" s="154"/>
      <c r="F222" s="154"/>
      <c r="G222" s="149"/>
      <c r="H222" s="147"/>
      <c r="I222" s="154"/>
      <c r="J222" s="154"/>
      <c r="K222" s="154"/>
      <c r="L222" s="154"/>
      <c r="M222" s="154"/>
      <c r="N222" s="154"/>
      <c r="O222" s="154"/>
      <c r="P222" s="154"/>
      <c r="Q222" s="154"/>
      <c r="R222" s="154"/>
    </row>
    <row r="223" spans="1:18" ht="37.5" customHeight="1">
      <c r="A223" s="154"/>
      <c r="B223" s="154"/>
      <c r="C223" s="154"/>
      <c r="D223" s="154"/>
      <c r="E223" s="154"/>
      <c r="F223" s="154"/>
      <c r="G223" s="149"/>
      <c r="H223" s="147"/>
      <c r="I223" s="154"/>
      <c r="J223" s="154"/>
      <c r="K223" s="154"/>
      <c r="L223" s="154"/>
      <c r="M223" s="154"/>
      <c r="N223" s="154"/>
      <c r="O223" s="154"/>
      <c r="P223" s="154"/>
      <c r="Q223" s="154"/>
      <c r="R223" s="154"/>
    </row>
    <row r="224" spans="1:18" ht="37.5" customHeight="1">
      <c r="A224" s="154"/>
      <c r="B224" s="154"/>
      <c r="C224" s="154"/>
      <c r="D224" s="154"/>
      <c r="E224" s="154"/>
      <c r="F224" s="154"/>
      <c r="G224" s="149"/>
      <c r="H224" s="147"/>
      <c r="I224" s="154"/>
      <c r="J224" s="154"/>
      <c r="K224" s="154"/>
      <c r="L224" s="154"/>
      <c r="M224" s="154"/>
      <c r="N224" s="154"/>
      <c r="O224" s="154"/>
      <c r="P224" s="154"/>
      <c r="Q224" s="154"/>
      <c r="R224" s="154"/>
    </row>
    <row r="225" spans="1:18" ht="37.5" customHeight="1">
      <c r="A225" s="154"/>
      <c r="B225" s="154"/>
      <c r="C225" s="154"/>
      <c r="D225" s="154"/>
      <c r="E225" s="154"/>
      <c r="F225" s="154"/>
      <c r="G225" s="149"/>
      <c r="H225" s="147"/>
      <c r="I225" s="154"/>
      <c r="J225" s="154"/>
      <c r="K225" s="154"/>
      <c r="L225" s="154"/>
      <c r="M225" s="154"/>
      <c r="N225" s="154"/>
      <c r="O225" s="154"/>
      <c r="P225" s="154"/>
      <c r="Q225" s="154"/>
      <c r="R225" s="154"/>
    </row>
    <row r="226" spans="1:18" ht="37.5" customHeight="1">
      <c r="A226" s="154"/>
      <c r="B226" s="154"/>
      <c r="C226" s="154"/>
      <c r="D226" s="154"/>
      <c r="E226" s="154"/>
      <c r="F226" s="154"/>
      <c r="G226" s="149"/>
      <c r="H226" s="147"/>
      <c r="I226" s="154"/>
      <c r="J226" s="154"/>
      <c r="K226" s="154"/>
      <c r="L226" s="154"/>
      <c r="M226" s="154"/>
      <c r="N226" s="154"/>
      <c r="O226" s="154"/>
      <c r="P226" s="154"/>
      <c r="Q226" s="154"/>
      <c r="R226" s="154"/>
    </row>
    <row r="227" spans="1:18" ht="37.5" customHeight="1">
      <c r="A227" s="154"/>
      <c r="B227" s="154"/>
      <c r="C227" s="154"/>
      <c r="D227" s="154"/>
      <c r="E227" s="154"/>
      <c r="F227" s="154"/>
      <c r="G227" s="149"/>
      <c r="H227" s="147"/>
      <c r="I227" s="154"/>
      <c r="J227" s="154"/>
      <c r="K227" s="154"/>
      <c r="L227" s="154"/>
      <c r="M227" s="154"/>
      <c r="N227" s="154"/>
      <c r="O227" s="154"/>
      <c r="P227" s="154"/>
      <c r="Q227" s="154"/>
      <c r="R227" s="154"/>
    </row>
    <row r="228" spans="1:18" ht="37.5" customHeight="1">
      <c r="A228" s="154"/>
      <c r="B228" s="154"/>
      <c r="C228" s="154"/>
      <c r="D228" s="154"/>
      <c r="E228" s="154"/>
      <c r="F228" s="154"/>
      <c r="G228" s="149"/>
      <c r="H228" s="147"/>
      <c r="I228" s="154"/>
      <c r="J228" s="154"/>
      <c r="K228" s="154"/>
      <c r="L228" s="154"/>
      <c r="M228" s="154"/>
      <c r="N228" s="154"/>
      <c r="O228" s="154"/>
      <c r="P228" s="154"/>
      <c r="Q228" s="154"/>
      <c r="R228" s="154"/>
    </row>
    <row r="229" spans="1:18" ht="37.5" customHeight="1">
      <c r="A229" s="154"/>
      <c r="B229" s="154"/>
      <c r="C229" s="154"/>
      <c r="D229" s="154"/>
      <c r="E229" s="154"/>
      <c r="F229" s="154"/>
      <c r="G229" s="149"/>
      <c r="H229" s="147"/>
      <c r="I229" s="154"/>
      <c r="J229" s="154"/>
      <c r="K229" s="154"/>
      <c r="L229" s="154"/>
      <c r="M229" s="154"/>
      <c r="N229" s="154"/>
      <c r="O229" s="154"/>
      <c r="P229" s="154"/>
      <c r="Q229" s="154"/>
      <c r="R229" s="154"/>
    </row>
    <row r="230" spans="1:18" ht="37.5" customHeight="1">
      <c r="A230" s="154"/>
      <c r="B230" s="154"/>
      <c r="C230" s="154"/>
      <c r="D230" s="154"/>
      <c r="E230" s="154"/>
      <c r="F230" s="154"/>
      <c r="G230" s="149"/>
      <c r="H230" s="147"/>
      <c r="I230" s="154"/>
      <c r="J230" s="154"/>
      <c r="K230" s="154"/>
      <c r="L230" s="154"/>
      <c r="M230" s="154"/>
      <c r="N230" s="154"/>
      <c r="O230" s="154"/>
      <c r="P230" s="154"/>
      <c r="Q230" s="154"/>
      <c r="R230" s="154"/>
    </row>
    <row r="231" spans="1:18" ht="37.5" customHeight="1">
      <c r="A231" s="154"/>
      <c r="B231" s="154"/>
      <c r="C231" s="154"/>
      <c r="D231" s="154"/>
      <c r="E231" s="154"/>
      <c r="F231" s="154"/>
      <c r="G231" s="149"/>
      <c r="H231" s="147"/>
      <c r="I231" s="154"/>
      <c r="J231" s="154"/>
      <c r="K231" s="154"/>
      <c r="L231" s="154"/>
      <c r="M231" s="154"/>
      <c r="N231" s="154"/>
      <c r="O231" s="154"/>
      <c r="P231" s="154"/>
      <c r="Q231" s="154"/>
      <c r="R231" s="154"/>
    </row>
    <row r="232" spans="1:18" ht="37.5" customHeight="1">
      <c r="A232" s="154"/>
      <c r="B232" s="154"/>
      <c r="C232" s="154"/>
      <c r="D232" s="154"/>
      <c r="E232" s="154"/>
      <c r="F232" s="154"/>
      <c r="G232" s="149"/>
      <c r="H232" s="147"/>
      <c r="I232" s="154"/>
      <c r="J232" s="154"/>
      <c r="K232" s="154"/>
      <c r="L232" s="154"/>
      <c r="M232" s="154"/>
      <c r="N232" s="154"/>
      <c r="O232" s="154"/>
      <c r="P232" s="154"/>
      <c r="Q232" s="154"/>
      <c r="R232" s="154"/>
    </row>
    <row r="233" spans="1:18" ht="37.5" customHeight="1">
      <c r="A233" s="154"/>
      <c r="B233" s="154"/>
      <c r="C233" s="154"/>
      <c r="D233" s="154"/>
      <c r="E233" s="154"/>
      <c r="F233" s="154"/>
      <c r="G233" s="149"/>
      <c r="H233" s="147"/>
      <c r="I233" s="154"/>
      <c r="J233" s="154"/>
      <c r="K233" s="154"/>
      <c r="L233" s="154"/>
      <c r="M233" s="154"/>
      <c r="N233" s="154"/>
      <c r="O233" s="154"/>
      <c r="P233" s="154"/>
      <c r="Q233" s="154"/>
      <c r="R233" s="154"/>
    </row>
    <row r="234" spans="1:18" ht="37.5" customHeight="1">
      <c r="A234" s="154"/>
      <c r="B234" s="154"/>
      <c r="C234" s="154"/>
      <c r="D234" s="154"/>
      <c r="E234" s="154"/>
      <c r="F234" s="154"/>
      <c r="G234" s="149"/>
      <c r="H234" s="147"/>
      <c r="I234" s="154"/>
      <c r="J234" s="154"/>
      <c r="K234" s="154"/>
      <c r="L234" s="154"/>
      <c r="M234" s="154"/>
      <c r="N234" s="154"/>
      <c r="O234" s="154"/>
      <c r="P234" s="154"/>
      <c r="Q234" s="154"/>
      <c r="R234" s="154"/>
    </row>
    <row r="235" spans="1:18" ht="37.5" customHeight="1">
      <c r="A235" s="154"/>
      <c r="B235" s="154"/>
      <c r="C235" s="154"/>
      <c r="D235" s="154"/>
      <c r="E235" s="154"/>
      <c r="F235" s="154"/>
      <c r="G235" s="149"/>
      <c r="H235" s="147"/>
      <c r="I235" s="154"/>
      <c r="J235" s="154"/>
      <c r="K235" s="154"/>
      <c r="L235" s="154"/>
      <c r="M235" s="154"/>
      <c r="N235" s="154"/>
      <c r="O235" s="154"/>
      <c r="P235" s="154"/>
      <c r="Q235" s="154"/>
      <c r="R235" s="154"/>
    </row>
    <row r="236" spans="1:18" ht="37.5" customHeight="1">
      <c r="A236" s="154"/>
      <c r="B236" s="154"/>
      <c r="C236" s="154"/>
      <c r="D236" s="154"/>
      <c r="E236" s="154"/>
      <c r="F236" s="154"/>
      <c r="G236" s="149"/>
      <c r="H236" s="147"/>
      <c r="I236" s="154"/>
      <c r="J236" s="154"/>
      <c r="K236" s="154"/>
      <c r="L236" s="154"/>
      <c r="M236" s="154"/>
      <c r="N236" s="154"/>
      <c r="O236" s="154"/>
      <c r="P236" s="154"/>
      <c r="Q236" s="154"/>
      <c r="R236" s="154"/>
    </row>
    <row r="237" spans="1:18" ht="37.5" customHeight="1">
      <c r="A237" s="154"/>
      <c r="B237" s="154"/>
      <c r="C237" s="154"/>
      <c r="D237" s="154"/>
      <c r="E237" s="154"/>
      <c r="F237" s="154"/>
      <c r="G237" s="149"/>
      <c r="H237" s="147"/>
      <c r="I237" s="154"/>
      <c r="J237" s="154"/>
      <c r="K237" s="154"/>
      <c r="L237" s="154"/>
      <c r="M237" s="154"/>
      <c r="N237" s="154"/>
      <c r="O237" s="154"/>
      <c r="P237" s="154"/>
      <c r="Q237" s="154"/>
      <c r="R237" s="154"/>
    </row>
    <row r="238" spans="1:18" ht="37.5" customHeight="1">
      <c r="G238" s="149"/>
      <c r="H238" s="148"/>
    </row>
    <row r="239" spans="1:18" ht="37.5" customHeight="1">
      <c r="G239" s="149"/>
      <c r="H239" s="148"/>
    </row>
    <row r="240" spans="1:18" ht="37.5" customHeight="1">
      <c r="G240" s="149"/>
      <c r="H240" s="148"/>
    </row>
    <row r="241" spans="7:8" ht="37.5" customHeight="1">
      <c r="G241" s="149"/>
      <c r="H241" s="148"/>
    </row>
    <row r="242" spans="7:8" ht="37.5" customHeight="1">
      <c r="G242" s="149"/>
      <c r="H242" s="148"/>
    </row>
    <row r="243" spans="7:8" ht="37.5" customHeight="1">
      <c r="G243" s="149"/>
      <c r="H243" s="148"/>
    </row>
    <row r="244" spans="7:8" ht="37.5" customHeight="1">
      <c r="G244" s="149"/>
      <c r="H244" s="148"/>
    </row>
    <row r="245" spans="7:8" ht="37.5" customHeight="1">
      <c r="G245" s="149"/>
      <c r="H245" s="148"/>
    </row>
    <row r="246" spans="7:8" ht="37.5" customHeight="1">
      <c r="G246" s="149"/>
      <c r="H246" s="148"/>
    </row>
    <row r="247" spans="7:8" ht="37.5" customHeight="1">
      <c r="G247" s="149"/>
      <c r="H247" s="148"/>
    </row>
    <row r="248" spans="7:8" ht="37.5" customHeight="1">
      <c r="G248" s="149"/>
      <c r="H248" s="148"/>
    </row>
    <row r="249" spans="7:8" ht="37.5" customHeight="1">
      <c r="G249" s="149"/>
      <c r="H249" s="148"/>
    </row>
    <row r="250" spans="7:8" ht="37.5" customHeight="1">
      <c r="G250" s="149"/>
      <c r="H250" s="148"/>
    </row>
    <row r="251" spans="7:8" ht="37.5" customHeight="1">
      <c r="G251" s="149"/>
      <c r="H251" s="148"/>
    </row>
    <row r="252" spans="7:8" ht="37.5" customHeight="1">
      <c r="G252" s="149"/>
      <c r="H252" s="148"/>
    </row>
    <row r="253" spans="7:8" ht="37.5" customHeight="1">
      <c r="G253" s="149"/>
      <c r="H253" s="148"/>
    </row>
    <row r="254" spans="7:8" ht="37.5" customHeight="1">
      <c r="G254" s="149"/>
      <c r="H254" s="148"/>
    </row>
    <row r="255" spans="7:8" ht="37.5" customHeight="1">
      <c r="G255" s="149"/>
      <c r="H255" s="148"/>
    </row>
    <row r="256" spans="7:8" ht="37.5" customHeight="1">
      <c r="G256" s="149"/>
      <c r="H256" s="148"/>
    </row>
    <row r="257" spans="7:8" ht="37.5" customHeight="1">
      <c r="G257" s="149"/>
      <c r="H257" s="148"/>
    </row>
    <row r="258" spans="7:8" ht="37.5" customHeight="1">
      <c r="G258" s="149"/>
      <c r="H258" s="148"/>
    </row>
    <row r="259" spans="7:8" ht="37.5" customHeight="1">
      <c r="G259" s="149"/>
      <c r="H259" s="148"/>
    </row>
    <row r="260" spans="7:8" ht="37.5" customHeight="1">
      <c r="G260" s="149"/>
      <c r="H260" s="148"/>
    </row>
    <row r="261" spans="7:8" ht="37.5" customHeight="1">
      <c r="G261" s="149"/>
      <c r="H261" s="148"/>
    </row>
    <row r="262" spans="7:8" ht="37.5" customHeight="1">
      <c r="G262" s="149"/>
      <c r="H262" s="148"/>
    </row>
    <row r="263" spans="7:8" ht="37.5" customHeight="1">
      <c r="G263" s="149"/>
      <c r="H263" s="148"/>
    </row>
    <row r="264" spans="7:8" ht="37.5" customHeight="1">
      <c r="G264" s="149"/>
      <c r="H264" s="148"/>
    </row>
    <row r="265" spans="7:8" ht="37.5" customHeight="1">
      <c r="G265" s="149"/>
      <c r="H265" s="148"/>
    </row>
    <row r="266" spans="7:8" ht="37.5" customHeight="1">
      <c r="G266" s="149"/>
      <c r="H266" s="148"/>
    </row>
    <row r="267" spans="7:8" ht="37.5" customHeight="1">
      <c r="G267" s="149"/>
      <c r="H267" s="148"/>
    </row>
    <row r="268" spans="7:8" ht="37.5" customHeight="1">
      <c r="G268" s="149"/>
      <c r="H268" s="148"/>
    </row>
    <row r="269" spans="7:8" ht="37.5" customHeight="1">
      <c r="G269" s="149"/>
      <c r="H269" s="148"/>
    </row>
    <row r="270" spans="7:8" ht="37.5" customHeight="1">
      <c r="G270" s="149"/>
      <c r="H270" s="148"/>
    </row>
    <row r="271" spans="7:8" ht="37.5" customHeight="1">
      <c r="G271" s="149"/>
      <c r="H271" s="148"/>
    </row>
    <row r="272" spans="7:8" ht="37.5" customHeight="1">
      <c r="G272" s="149"/>
      <c r="H272" s="148"/>
    </row>
    <row r="273" spans="7:8" ht="37.5" customHeight="1">
      <c r="G273" s="149"/>
      <c r="H273" s="148"/>
    </row>
    <row r="274" spans="7:8" ht="37.5" customHeight="1">
      <c r="G274" s="149"/>
      <c r="H274" s="148"/>
    </row>
    <row r="275" spans="7:8" ht="37.5" customHeight="1">
      <c r="G275" s="149"/>
      <c r="H275" s="148"/>
    </row>
    <row r="276" spans="7:8" ht="37.5" customHeight="1">
      <c r="G276" s="149"/>
      <c r="H276" s="148"/>
    </row>
    <row r="277" spans="7:8" ht="37.5" customHeight="1">
      <c r="G277" s="149"/>
      <c r="H277" s="148"/>
    </row>
    <row r="278" spans="7:8" ht="37.5" customHeight="1">
      <c r="G278" s="149"/>
      <c r="H278" s="148"/>
    </row>
    <row r="279" spans="7:8" ht="37.5" customHeight="1">
      <c r="G279" s="149"/>
      <c r="H279" s="148"/>
    </row>
    <row r="280" spans="7:8" ht="37.5" customHeight="1">
      <c r="G280" s="149"/>
      <c r="H280" s="148"/>
    </row>
    <row r="281" spans="7:8" ht="37.5" customHeight="1">
      <c r="G281" s="149"/>
      <c r="H281" s="148"/>
    </row>
    <row r="282" spans="7:8" ht="37.5" customHeight="1">
      <c r="G282" s="149"/>
      <c r="H282" s="148"/>
    </row>
    <row r="283" spans="7:8" ht="37.5" customHeight="1">
      <c r="G283" s="149"/>
      <c r="H283" s="148"/>
    </row>
    <row r="284" spans="7:8" ht="37.5" customHeight="1">
      <c r="G284" s="149"/>
      <c r="H284" s="148"/>
    </row>
    <row r="285" spans="7:8" ht="37.5" customHeight="1">
      <c r="G285" s="149"/>
      <c r="H285" s="148"/>
    </row>
    <row r="286" spans="7:8" ht="37.5" customHeight="1">
      <c r="G286" s="149"/>
      <c r="H286" s="148"/>
    </row>
    <row r="287" spans="7:8" ht="37.5" customHeight="1">
      <c r="G287" s="149"/>
      <c r="H287" s="148"/>
    </row>
    <row r="288" spans="7:8" ht="37.5" customHeight="1">
      <c r="G288" s="149"/>
      <c r="H288" s="148"/>
    </row>
    <row r="289" spans="7:8" ht="37.5" customHeight="1">
      <c r="G289" s="149"/>
      <c r="H289" s="148"/>
    </row>
    <row r="290" spans="7:8" ht="37.5" customHeight="1">
      <c r="G290" s="149"/>
      <c r="H290" s="148"/>
    </row>
    <row r="291" spans="7:8" ht="37.5" customHeight="1">
      <c r="G291" s="149"/>
      <c r="H291" s="148"/>
    </row>
    <row r="292" spans="7:8" ht="37.5" customHeight="1">
      <c r="G292" s="149"/>
      <c r="H292" s="148"/>
    </row>
    <row r="293" spans="7:8" ht="37.5" customHeight="1">
      <c r="G293" s="149"/>
      <c r="H293" s="148"/>
    </row>
    <row r="294" spans="7:8" ht="37.5" customHeight="1">
      <c r="G294" s="149"/>
      <c r="H294" s="148"/>
    </row>
    <row r="295" spans="7:8" ht="37.5" customHeight="1">
      <c r="G295" s="149"/>
      <c r="H295" s="148"/>
    </row>
    <row r="296" spans="7:8" ht="37.5" customHeight="1">
      <c r="G296" s="149"/>
      <c r="H296" s="148"/>
    </row>
    <row r="297" spans="7:8" ht="37.5" customHeight="1">
      <c r="G297" s="149"/>
      <c r="H297" s="148"/>
    </row>
    <row r="298" spans="7:8" ht="37.5" customHeight="1">
      <c r="G298" s="149"/>
      <c r="H298" s="148"/>
    </row>
    <row r="299" spans="7:8" ht="37.5" customHeight="1">
      <c r="G299" s="149"/>
      <c r="H299" s="148"/>
    </row>
    <row r="300" spans="7:8" ht="37.5" customHeight="1">
      <c r="G300" s="149"/>
      <c r="H300" s="148"/>
    </row>
    <row r="301" spans="7:8" ht="37.5" customHeight="1">
      <c r="G301" s="149"/>
      <c r="H301" s="148"/>
    </row>
    <row r="302" spans="7:8" ht="37.5" customHeight="1">
      <c r="G302" s="149"/>
      <c r="H302" s="148"/>
    </row>
    <row r="303" spans="7:8" ht="37.5" customHeight="1">
      <c r="G303" s="149"/>
      <c r="H303" s="148"/>
    </row>
    <row r="304" spans="7:8" ht="37.5" customHeight="1">
      <c r="G304" s="149"/>
      <c r="H304" s="148"/>
    </row>
    <row r="305" spans="7:8" ht="37.5" customHeight="1">
      <c r="G305" s="149"/>
      <c r="H305" s="148"/>
    </row>
    <row r="306" spans="7:8" ht="37.5" customHeight="1">
      <c r="G306" s="149"/>
      <c r="H306" s="148"/>
    </row>
    <row r="307" spans="7:8" ht="37.5" customHeight="1">
      <c r="G307" s="149"/>
      <c r="H307" s="148"/>
    </row>
    <row r="308" spans="7:8" ht="37.5" customHeight="1">
      <c r="G308" s="149"/>
      <c r="H308" s="148"/>
    </row>
    <row r="309" spans="7:8" ht="37.5" customHeight="1">
      <c r="G309" s="149"/>
      <c r="H309" s="148"/>
    </row>
    <row r="310" spans="7:8" ht="37.5" customHeight="1">
      <c r="G310" s="149"/>
      <c r="H310" s="148"/>
    </row>
    <row r="311" spans="7:8" ht="37.5" customHeight="1">
      <c r="G311" s="149"/>
      <c r="H311" s="148"/>
    </row>
    <row r="312" spans="7:8" ht="37.5" customHeight="1">
      <c r="G312" s="149"/>
      <c r="H312" s="148"/>
    </row>
    <row r="313" spans="7:8" ht="37.5" customHeight="1">
      <c r="G313" s="149"/>
      <c r="H313" s="148"/>
    </row>
    <row r="314" spans="7:8" ht="37.5" customHeight="1">
      <c r="G314" s="149"/>
      <c r="H314" s="148"/>
    </row>
    <row r="315" spans="7:8" ht="37.5" customHeight="1">
      <c r="G315" s="149"/>
      <c r="H315" s="148"/>
    </row>
    <row r="316" spans="7:8" ht="37.5" customHeight="1">
      <c r="G316" s="149"/>
      <c r="H316" s="148"/>
    </row>
    <row r="317" spans="7:8" ht="37.5" customHeight="1">
      <c r="G317" s="149"/>
      <c r="H317" s="148"/>
    </row>
    <row r="318" spans="7:8" ht="37.5" customHeight="1">
      <c r="G318" s="149"/>
      <c r="H318" s="148"/>
    </row>
    <row r="319" spans="7:8" ht="37.5" customHeight="1">
      <c r="G319" s="149"/>
      <c r="H319" s="148"/>
    </row>
    <row r="320" spans="7:8" ht="37.5" customHeight="1">
      <c r="G320" s="149"/>
      <c r="H320" s="148"/>
    </row>
    <row r="321" spans="7:8" ht="37.5" customHeight="1">
      <c r="G321" s="149"/>
      <c r="H321" s="148"/>
    </row>
    <row r="322" spans="7:8" ht="37.5" customHeight="1">
      <c r="G322" s="149"/>
      <c r="H322" s="148"/>
    </row>
    <row r="323" spans="7:8" ht="37.5" customHeight="1">
      <c r="G323" s="149"/>
      <c r="H323" s="148"/>
    </row>
    <row r="324" spans="7:8" ht="37.5" customHeight="1">
      <c r="G324" s="149"/>
      <c r="H324" s="148"/>
    </row>
    <row r="325" spans="7:8" ht="37.5" customHeight="1">
      <c r="G325" s="149"/>
      <c r="H325" s="148"/>
    </row>
    <row r="326" spans="7:8" ht="37.5" customHeight="1">
      <c r="G326" s="149"/>
      <c r="H326" s="148"/>
    </row>
    <row r="327" spans="7:8" ht="37.5" customHeight="1">
      <c r="G327" s="149"/>
      <c r="H327" s="148"/>
    </row>
    <row r="328" spans="7:8" ht="37.5" customHeight="1">
      <c r="G328" s="149"/>
      <c r="H328" s="148"/>
    </row>
    <row r="329" spans="7:8" ht="37.5" customHeight="1">
      <c r="G329" s="149"/>
      <c r="H329" s="148"/>
    </row>
    <row r="330" spans="7:8" ht="37.5" customHeight="1">
      <c r="G330" s="149"/>
      <c r="H330" s="148"/>
    </row>
    <row r="331" spans="7:8" ht="37.5" customHeight="1">
      <c r="G331" s="149"/>
      <c r="H331" s="148"/>
    </row>
    <row r="332" spans="7:8" ht="37.5" customHeight="1">
      <c r="G332" s="149"/>
      <c r="H332" s="148"/>
    </row>
    <row r="333" spans="7:8" ht="37.5" customHeight="1">
      <c r="G333" s="149"/>
      <c r="H333" s="148"/>
    </row>
    <row r="334" spans="7:8" ht="37.5" customHeight="1">
      <c r="G334" s="149"/>
      <c r="H334" s="148"/>
    </row>
    <row r="335" spans="7:8" ht="37.5" customHeight="1">
      <c r="G335" s="149"/>
      <c r="H335" s="148"/>
    </row>
    <row r="336" spans="7:8" ht="37.5" customHeight="1">
      <c r="G336" s="149"/>
      <c r="H336" s="148"/>
    </row>
    <row r="337" spans="7:8" ht="37.5" customHeight="1">
      <c r="G337" s="149"/>
      <c r="H337" s="148"/>
    </row>
    <row r="338" spans="7:8" ht="37.5" customHeight="1">
      <c r="G338" s="149"/>
      <c r="H338" s="148"/>
    </row>
    <row r="339" spans="7:8" ht="37.5" customHeight="1">
      <c r="G339" s="149"/>
      <c r="H339" s="148"/>
    </row>
    <row r="340" spans="7:8" ht="37.5" customHeight="1">
      <c r="G340" s="149"/>
      <c r="H340" s="148"/>
    </row>
    <row r="341" spans="7:8" ht="37.5" customHeight="1">
      <c r="G341" s="149"/>
      <c r="H341" s="148"/>
    </row>
    <row r="342" spans="7:8" ht="37.5" customHeight="1">
      <c r="G342" s="149"/>
      <c r="H342" s="148"/>
    </row>
    <row r="343" spans="7:8" ht="37.5" customHeight="1">
      <c r="G343" s="149"/>
      <c r="H343" s="148"/>
    </row>
    <row r="344" spans="7:8" ht="37.5" customHeight="1">
      <c r="G344" s="149"/>
      <c r="H344" s="148"/>
    </row>
    <row r="345" spans="7:8" ht="37.5" customHeight="1">
      <c r="G345" s="149"/>
      <c r="H345" s="148"/>
    </row>
    <row r="346" spans="7:8" ht="37.5" customHeight="1">
      <c r="G346" s="149"/>
      <c r="H346" s="148"/>
    </row>
    <row r="347" spans="7:8" ht="37.5" customHeight="1">
      <c r="G347" s="149"/>
      <c r="H347" s="148"/>
    </row>
    <row r="348" spans="7:8" ht="37.5" customHeight="1">
      <c r="G348" s="149"/>
      <c r="H348" s="148"/>
    </row>
    <row r="349" spans="7:8" ht="37.5" customHeight="1">
      <c r="G349" s="149"/>
      <c r="H349" s="148"/>
    </row>
    <row r="350" spans="7:8" ht="37.5" customHeight="1">
      <c r="G350" s="149"/>
      <c r="H350" s="148"/>
    </row>
    <row r="351" spans="7:8" ht="37.5" customHeight="1">
      <c r="G351" s="149"/>
      <c r="H351" s="148"/>
    </row>
    <row r="352" spans="7:8" ht="37.5" customHeight="1">
      <c r="G352" s="149"/>
      <c r="H352" s="148"/>
    </row>
    <row r="353" spans="7:8" ht="37.5" customHeight="1">
      <c r="G353" s="149"/>
      <c r="H353" s="148"/>
    </row>
    <row r="354" spans="7:8" ht="37.5" customHeight="1">
      <c r="G354" s="149"/>
      <c r="H354" s="148"/>
    </row>
    <row r="355" spans="7:8" ht="37.5" customHeight="1">
      <c r="G355" s="149"/>
      <c r="H355" s="148"/>
    </row>
    <row r="356" spans="7:8" ht="37.5" customHeight="1">
      <c r="G356" s="149"/>
      <c r="H356" s="148"/>
    </row>
    <row r="357" spans="7:8" ht="37.5" customHeight="1">
      <c r="G357" s="149"/>
      <c r="H357" s="148"/>
    </row>
    <row r="358" spans="7:8" ht="37.5" customHeight="1">
      <c r="G358" s="149"/>
      <c r="H358" s="148"/>
    </row>
    <row r="359" spans="7:8" ht="37.5" customHeight="1">
      <c r="G359" s="149"/>
      <c r="H359" s="148"/>
    </row>
    <row r="360" spans="7:8" ht="37.5" customHeight="1">
      <c r="G360" s="149"/>
      <c r="H360" s="148"/>
    </row>
    <row r="361" spans="7:8" ht="37.5" customHeight="1">
      <c r="G361" s="149"/>
      <c r="H361" s="148"/>
    </row>
    <row r="362" spans="7:8" ht="37.5" customHeight="1">
      <c r="G362" s="149"/>
      <c r="H362" s="148"/>
    </row>
    <row r="363" spans="7:8" ht="37.5" customHeight="1">
      <c r="G363" s="149"/>
      <c r="H363" s="148"/>
    </row>
    <row r="364" spans="7:8" ht="37.5" customHeight="1">
      <c r="G364" s="149"/>
      <c r="H364" s="148"/>
    </row>
    <row r="365" spans="7:8" ht="37.5" customHeight="1">
      <c r="G365" s="149"/>
      <c r="H365" s="148"/>
    </row>
    <row r="366" spans="7:8" ht="37.5" customHeight="1">
      <c r="G366" s="149"/>
      <c r="H366" s="148"/>
    </row>
    <row r="367" spans="7:8" ht="37.5" customHeight="1">
      <c r="G367" s="149"/>
      <c r="H367" s="148"/>
    </row>
    <row r="368" spans="7:8" ht="37.5" customHeight="1">
      <c r="G368" s="149"/>
      <c r="H368" s="148"/>
    </row>
    <row r="369" spans="7:8" ht="37.5" customHeight="1">
      <c r="G369" s="149"/>
      <c r="H369" s="148"/>
    </row>
    <row r="370" spans="7:8" ht="37.5" customHeight="1">
      <c r="G370" s="149"/>
      <c r="H370" s="148"/>
    </row>
    <row r="371" spans="7:8" ht="37.5" customHeight="1">
      <c r="G371" s="149"/>
      <c r="H371" s="148"/>
    </row>
    <row r="372" spans="7:8" ht="37.5" customHeight="1">
      <c r="G372" s="149"/>
      <c r="H372" s="148"/>
    </row>
    <row r="373" spans="7:8" ht="37.5" customHeight="1">
      <c r="G373" s="149"/>
      <c r="H373" s="148"/>
    </row>
    <row r="374" spans="7:8" ht="37.5" customHeight="1">
      <c r="G374" s="149"/>
      <c r="H374" s="148"/>
    </row>
    <row r="375" spans="7:8" ht="37.5" customHeight="1">
      <c r="G375" s="149"/>
      <c r="H375" s="148"/>
    </row>
    <row r="376" spans="7:8" ht="37.5" customHeight="1">
      <c r="G376" s="149"/>
      <c r="H376" s="148"/>
    </row>
    <row r="377" spans="7:8" ht="37.5" customHeight="1">
      <c r="G377" s="149"/>
      <c r="H377" s="148"/>
    </row>
    <row r="378" spans="7:8" ht="37.5" customHeight="1">
      <c r="G378" s="149"/>
      <c r="H378" s="148"/>
    </row>
    <row r="379" spans="7:8" ht="37.5" customHeight="1">
      <c r="G379" s="149"/>
      <c r="H379" s="148"/>
    </row>
    <row r="380" spans="7:8" ht="37.5" customHeight="1">
      <c r="G380" s="149"/>
      <c r="H380" s="148"/>
    </row>
    <row r="381" spans="7:8" ht="37.5" customHeight="1">
      <c r="G381" s="149"/>
      <c r="H381" s="148"/>
    </row>
    <row r="382" spans="7:8" ht="37.5" customHeight="1">
      <c r="G382" s="149"/>
      <c r="H382" s="148"/>
    </row>
    <row r="383" spans="7:8" ht="37.5" customHeight="1">
      <c r="G383" s="149"/>
      <c r="H383" s="148"/>
    </row>
    <row r="384" spans="7:8" ht="37.5" customHeight="1">
      <c r="G384" s="149"/>
      <c r="H384" s="148"/>
    </row>
    <row r="385" spans="7:8" ht="37.5" customHeight="1">
      <c r="G385" s="149"/>
      <c r="H385" s="148"/>
    </row>
    <row r="386" spans="7:8" ht="37.5" customHeight="1">
      <c r="G386" s="149"/>
      <c r="H386" s="148"/>
    </row>
    <row r="387" spans="7:8" ht="37.5" customHeight="1">
      <c r="G387" s="149"/>
      <c r="H387" s="148"/>
    </row>
    <row r="388" spans="7:8" ht="37.5" customHeight="1">
      <c r="G388" s="149"/>
      <c r="H388" s="148"/>
    </row>
    <row r="389" spans="7:8" ht="37.5" customHeight="1">
      <c r="G389" s="149"/>
      <c r="H389" s="148"/>
    </row>
    <row r="390" spans="7:8" ht="37.5" customHeight="1">
      <c r="G390" s="149"/>
      <c r="H390" s="148"/>
    </row>
    <row r="391" spans="7:8" ht="37.5" customHeight="1">
      <c r="G391" s="149"/>
      <c r="H391" s="148"/>
    </row>
    <row r="392" spans="7:8" ht="37.5" customHeight="1">
      <c r="G392" s="149"/>
      <c r="H392" s="148"/>
    </row>
    <row r="393" spans="7:8" ht="37.5" customHeight="1">
      <c r="G393" s="149"/>
      <c r="H393" s="148"/>
    </row>
    <row r="394" spans="7:8" ht="37.5" customHeight="1">
      <c r="G394" s="149"/>
      <c r="H394" s="148"/>
    </row>
    <row r="395" spans="7:8" ht="37.5" customHeight="1">
      <c r="G395" s="149"/>
      <c r="H395" s="148"/>
    </row>
    <row r="396" spans="7:8" ht="37.5" customHeight="1">
      <c r="G396" s="149"/>
      <c r="H396" s="148"/>
    </row>
    <row r="397" spans="7:8" ht="37.5" customHeight="1">
      <c r="G397" s="149"/>
      <c r="H397" s="148"/>
    </row>
    <row r="398" spans="7:8" ht="37.5" customHeight="1">
      <c r="G398" s="149"/>
      <c r="H398" s="148"/>
    </row>
    <row r="399" spans="7:8" ht="37.5" customHeight="1">
      <c r="G399" s="149"/>
      <c r="H399" s="148"/>
    </row>
    <row r="400" spans="7:8" ht="37.5" customHeight="1">
      <c r="G400" s="149"/>
      <c r="H400" s="148"/>
    </row>
    <row r="401" spans="7:8" ht="37.5" customHeight="1">
      <c r="G401" s="149"/>
      <c r="H401" s="148"/>
    </row>
    <row r="402" spans="7:8" ht="37.5" customHeight="1">
      <c r="G402" s="149"/>
      <c r="H402" s="148"/>
    </row>
    <row r="403" spans="7:8" ht="37.5" customHeight="1">
      <c r="G403" s="149"/>
      <c r="H403" s="148"/>
    </row>
    <row r="404" spans="7:8" ht="37.5" customHeight="1">
      <c r="G404" s="149"/>
      <c r="H404" s="148"/>
    </row>
    <row r="405" spans="7:8" ht="37.5" customHeight="1">
      <c r="G405" s="149"/>
      <c r="H405" s="148"/>
    </row>
    <row r="406" spans="7:8" ht="37.5" customHeight="1">
      <c r="G406" s="149"/>
      <c r="H406" s="148"/>
    </row>
    <row r="407" spans="7:8" ht="37.5" customHeight="1">
      <c r="G407" s="149"/>
      <c r="H407" s="148"/>
    </row>
    <row r="408" spans="7:8" ht="37.5" customHeight="1">
      <c r="G408" s="149"/>
      <c r="H408" s="148"/>
    </row>
    <row r="409" spans="7:8" ht="37.5" customHeight="1">
      <c r="G409" s="149"/>
      <c r="H409" s="148"/>
    </row>
    <row r="410" spans="7:8" ht="37.5" customHeight="1">
      <c r="G410" s="149"/>
      <c r="H410" s="148"/>
    </row>
    <row r="411" spans="7:8" ht="37.5" customHeight="1">
      <c r="G411" s="149"/>
      <c r="H411" s="148"/>
    </row>
    <row r="412" spans="7:8" ht="37.5" customHeight="1">
      <c r="G412" s="149"/>
      <c r="H412" s="148"/>
    </row>
    <row r="413" spans="7:8" ht="37.5" customHeight="1">
      <c r="G413" s="149"/>
      <c r="H413" s="148"/>
    </row>
    <row r="414" spans="7:8" ht="37.5" customHeight="1">
      <c r="G414" s="149"/>
      <c r="H414" s="148"/>
    </row>
    <row r="415" spans="7:8" ht="37.5" customHeight="1">
      <c r="G415" s="149"/>
      <c r="H415" s="148"/>
    </row>
    <row r="416" spans="7:8" ht="37.5" customHeight="1">
      <c r="G416" s="149"/>
      <c r="H416" s="148"/>
    </row>
    <row r="417" spans="7:8" ht="37.5" customHeight="1">
      <c r="G417" s="149"/>
      <c r="H417" s="148"/>
    </row>
    <row r="418" spans="7:8" ht="37.5" customHeight="1">
      <c r="G418" s="149"/>
      <c r="H418" s="148"/>
    </row>
    <row r="419" spans="7:8" ht="37.5" customHeight="1">
      <c r="G419" s="149"/>
      <c r="H419" s="148"/>
    </row>
  </sheetData>
  <sheetProtection algorithmName="SHA-512" hashValue="NeH/mB9lswHwJe9/yPYE9Oy5f4R1anQri89J+8M2W+MI+c8nbjI7uJyxkw4QNh9eIQYfZDSg/P2SO0hOIVcSqA==" saltValue="oEpf8WPiHZ7Rz3cse0tvoA==" spinCount="100000" sheet="1" objects="1" scenarios="1"/>
  <mergeCells count="8">
    <mergeCell ref="B9:C9"/>
    <mergeCell ref="B31:D31"/>
    <mergeCell ref="B16:C16"/>
    <mergeCell ref="B12:C12"/>
    <mergeCell ref="B17:C17"/>
    <mergeCell ref="B25:C25"/>
    <mergeCell ref="B26:C26"/>
    <mergeCell ref="B28:C28"/>
  </mergeCells>
  <phoneticPr fontId="61" type="noConversion"/>
  <pageMargins left="0.78740157480314965" right="0.78740157480314965" top="0.98425196850393704" bottom="0.98425196850393704" header="0.51181102362204722" footer="0.51181102362204722"/>
  <pageSetup paperSize="9" scale="71" firstPageNumber="0" orientation="portrait" blackAndWhite="1" horizontalDpi="4294967293" vertic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C2BAC-BCA0-4237-8DE4-4AE5D6CEE2C9}">
  <sheetPr>
    <tabColor theme="0"/>
    <pageSetUpPr fitToPage="1"/>
  </sheetPr>
  <dimension ref="A1:U286"/>
  <sheetViews>
    <sheetView zoomScale="78" zoomScaleNormal="78" workbookViewId="0">
      <selection activeCell="G4" sqref="G4"/>
    </sheetView>
  </sheetViews>
  <sheetFormatPr baseColWidth="10" defaultRowHeight="12.75"/>
  <cols>
    <col min="1" max="1" width="51.140625" customWidth="1"/>
    <col min="2" max="13" width="21.7109375" bestFit="1" customWidth="1"/>
    <col min="14" max="14" width="24.140625" customWidth="1"/>
    <col min="16" max="16" width="15.7109375" customWidth="1"/>
  </cols>
  <sheetData>
    <row r="1" spans="1:21" ht="19.5" thickBot="1">
      <c r="A1" s="654"/>
      <c r="B1" s="654"/>
      <c r="C1" s="654"/>
      <c r="D1" s="654"/>
      <c r="E1" s="654"/>
      <c r="F1" s="654"/>
      <c r="G1" s="654"/>
      <c r="H1" s="654"/>
      <c r="I1" s="654"/>
      <c r="J1" s="654"/>
      <c r="K1" s="654"/>
      <c r="L1" s="654"/>
      <c r="M1" s="654"/>
      <c r="N1" s="654"/>
      <c r="O1" s="655"/>
      <c r="P1" s="655"/>
      <c r="Q1" s="655"/>
      <c r="R1" s="655"/>
      <c r="S1" s="655"/>
      <c r="T1" s="655"/>
      <c r="U1" s="655"/>
    </row>
    <row r="2" spans="1:21" ht="19.5" thickBot="1">
      <c r="A2" s="558" t="str">
        <f>+Kapitalbedarfsplanung!B5</f>
        <v>Datum: xx.xx.xxxx</v>
      </c>
      <c r="B2" s="654"/>
      <c r="C2" s="654"/>
      <c r="D2" s="654"/>
      <c r="E2" s="654"/>
      <c r="F2" s="654"/>
      <c r="G2" s="654"/>
      <c r="H2" s="654"/>
      <c r="I2" s="654"/>
      <c r="J2" s="654"/>
      <c r="K2" s="654"/>
      <c r="L2" s="654"/>
      <c r="M2" s="654"/>
      <c r="N2" s="654"/>
      <c r="O2" s="655"/>
      <c r="P2" s="655"/>
      <c r="Q2" s="655"/>
      <c r="R2" s="655"/>
      <c r="S2" s="655"/>
      <c r="T2" s="655"/>
      <c r="U2" s="655"/>
    </row>
    <row r="3" spans="1:21" ht="19.5" thickBot="1">
      <c r="A3" s="655"/>
      <c r="B3" s="654"/>
      <c r="C3" s="654"/>
      <c r="D3" s="654"/>
      <c r="E3" s="654"/>
      <c r="F3" s="654"/>
      <c r="G3" s="654"/>
      <c r="H3" s="654"/>
      <c r="I3" s="654"/>
      <c r="J3" s="654"/>
      <c r="K3" s="654"/>
      <c r="L3" s="654"/>
      <c r="M3" s="654"/>
      <c r="N3" s="654"/>
      <c r="O3" s="655"/>
      <c r="P3" s="655"/>
      <c r="Q3" s="655"/>
      <c r="R3" s="655"/>
      <c r="S3" s="655"/>
      <c r="T3" s="655"/>
      <c r="U3" s="655"/>
    </row>
    <row r="4" spans="1:21" ht="21" thickBot="1">
      <c r="A4" s="804" t="str">
        <f>+Kapitalbedarfsplanung!B7</f>
        <v>Name des Projektes:   XXX</v>
      </c>
      <c r="B4" s="805"/>
      <c r="C4" s="654"/>
      <c r="D4" s="656" t="s">
        <v>2</v>
      </c>
      <c r="E4" s="657"/>
      <c r="F4" s="657"/>
      <c r="G4" s="657"/>
      <c r="H4" s="657"/>
      <c r="I4" s="657"/>
      <c r="J4" s="657"/>
      <c r="K4" s="657"/>
      <c r="L4" s="657"/>
      <c r="M4" s="657"/>
      <c r="N4" s="658"/>
      <c r="O4" s="655"/>
      <c r="P4" s="655"/>
      <c r="Q4" s="655"/>
      <c r="R4" s="655"/>
      <c r="S4" s="655"/>
      <c r="T4" s="655"/>
      <c r="U4" s="655"/>
    </row>
    <row r="5" spans="1:21" s="41" customFormat="1" ht="20.25">
      <c r="A5" s="564"/>
      <c r="B5" s="564"/>
      <c r="C5" s="654"/>
      <c r="D5" s="654"/>
      <c r="E5" s="657"/>
      <c r="F5" s="657"/>
      <c r="G5" s="657"/>
      <c r="H5" s="657"/>
      <c r="I5" s="657"/>
      <c r="J5" s="657"/>
      <c r="K5" s="657"/>
      <c r="L5" s="657"/>
      <c r="M5" s="657"/>
      <c r="N5" s="658"/>
      <c r="O5" s="655"/>
      <c r="P5" s="655"/>
      <c r="Q5" s="655"/>
      <c r="R5" s="655"/>
      <c r="S5" s="655"/>
      <c r="T5" s="655"/>
      <c r="U5" s="655"/>
    </row>
    <row r="6" spans="1:21" ht="27.75">
      <c r="A6" s="561" t="s">
        <v>1706</v>
      </c>
      <c r="B6" s="782" t="s">
        <v>1734</v>
      </c>
      <c r="D6" s="658"/>
      <c r="E6" s="658"/>
      <c r="F6" s="658"/>
      <c r="G6" s="658"/>
      <c r="H6" s="658"/>
      <c r="I6" s="658"/>
      <c r="J6" s="658"/>
      <c r="K6" s="658"/>
      <c r="L6" s="658"/>
      <c r="M6" s="658"/>
      <c r="N6" s="658"/>
      <c r="O6" s="655"/>
      <c r="P6" s="655"/>
      <c r="Q6" s="655"/>
      <c r="R6" s="655"/>
      <c r="S6" s="655"/>
      <c r="T6" s="655"/>
      <c r="U6" s="655"/>
    </row>
    <row r="7" spans="1:21" s="41" customFormat="1" ht="20.25">
      <c r="A7" s="660"/>
      <c r="B7" s="661" t="s">
        <v>99</v>
      </c>
      <c r="C7" s="661" t="s">
        <v>100</v>
      </c>
      <c r="D7" s="661" t="s">
        <v>101</v>
      </c>
      <c r="E7" s="661" t="s">
        <v>102</v>
      </c>
      <c r="F7" s="661" t="s">
        <v>103</v>
      </c>
      <c r="G7" s="661" t="s">
        <v>104</v>
      </c>
      <c r="H7" s="661" t="s">
        <v>105</v>
      </c>
      <c r="I7" s="661" t="s">
        <v>106</v>
      </c>
      <c r="J7" s="661" t="s">
        <v>107</v>
      </c>
      <c r="K7" s="661" t="s">
        <v>108</v>
      </c>
      <c r="L7" s="661" t="s">
        <v>109</v>
      </c>
      <c r="M7" s="661" t="s">
        <v>110</v>
      </c>
      <c r="N7" s="541" t="s">
        <v>16</v>
      </c>
      <c r="O7" s="655"/>
      <c r="P7" s="655"/>
      <c r="Q7" s="655"/>
      <c r="R7" s="655"/>
      <c r="S7" s="655"/>
      <c r="T7" s="655"/>
      <c r="U7" s="655"/>
    </row>
    <row r="8" spans="1:21" ht="20.25">
      <c r="A8" s="562" t="s">
        <v>1684</v>
      </c>
      <c r="B8" s="655"/>
      <c r="C8" s="655"/>
      <c r="D8" s="655"/>
      <c r="E8" s="655"/>
      <c r="F8" s="655"/>
      <c r="G8" s="655"/>
      <c r="H8" s="655"/>
      <c r="I8" s="655"/>
      <c r="J8" s="655"/>
      <c r="K8" s="655"/>
      <c r="L8" s="655"/>
      <c r="M8" s="655"/>
      <c r="N8" s="655"/>
      <c r="O8" s="655"/>
      <c r="P8" s="655"/>
      <c r="Q8" s="655"/>
      <c r="R8" s="655"/>
      <c r="S8" s="655"/>
      <c r="T8" s="655"/>
      <c r="U8" s="655"/>
    </row>
    <row r="9" spans="1:21" ht="20.25">
      <c r="A9" s="662" t="s">
        <v>1685</v>
      </c>
      <c r="B9" s="663">
        <v>0</v>
      </c>
      <c r="C9" s="663">
        <v>0</v>
      </c>
      <c r="D9" s="663">
        <v>0</v>
      </c>
      <c r="E9" s="663">
        <v>0</v>
      </c>
      <c r="F9" s="663">
        <v>0</v>
      </c>
      <c r="G9" s="663">
        <v>0</v>
      </c>
      <c r="H9" s="663">
        <v>0</v>
      </c>
      <c r="I9" s="663">
        <v>0</v>
      </c>
      <c r="J9" s="663">
        <v>0</v>
      </c>
      <c r="K9" s="663">
        <v>0</v>
      </c>
      <c r="L9" s="663">
        <v>0</v>
      </c>
      <c r="M9" s="663">
        <v>0</v>
      </c>
      <c r="N9" s="664">
        <f>SUM(B9:M9)</f>
        <v>0</v>
      </c>
      <c r="O9" s="655"/>
      <c r="P9" s="655"/>
      <c r="Q9" s="655"/>
      <c r="R9" s="655"/>
      <c r="S9" s="655"/>
      <c r="T9" s="655"/>
      <c r="U9" s="655"/>
    </row>
    <row r="10" spans="1:21" ht="20.25">
      <c r="A10" s="662" t="s">
        <v>1686</v>
      </c>
      <c r="B10" s="665">
        <v>0</v>
      </c>
      <c r="C10" s="665">
        <v>0</v>
      </c>
      <c r="D10" s="665">
        <v>0</v>
      </c>
      <c r="E10" s="665">
        <v>0</v>
      </c>
      <c r="F10" s="665">
        <v>0</v>
      </c>
      <c r="G10" s="665">
        <v>0</v>
      </c>
      <c r="H10" s="665">
        <v>0</v>
      </c>
      <c r="I10" s="665">
        <v>0</v>
      </c>
      <c r="J10" s="665">
        <v>0</v>
      </c>
      <c r="K10" s="665">
        <v>0</v>
      </c>
      <c r="L10" s="665">
        <v>0</v>
      </c>
      <c r="M10" s="665">
        <v>0</v>
      </c>
      <c r="N10" s="664"/>
      <c r="O10" s="655"/>
      <c r="P10" s="655"/>
      <c r="Q10" s="655"/>
      <c r="R10" s="655"/>
      <c r="S10" s="655"/>
      <c r="T10" s="655"/>
      <c r="U10" s="655"/>
    </row>
    <row r="11" spans="1:21" ht="20.25">
      <c r="A11" s="662" t="s">
        <v>1693</v>
      </c>
      <c r="B11" s="747">
        <f>B9*B10</f>
        <v>0</v>
      </c>
      <c r="C11" s="747">
        <f t="shared" ref="C11:M11" si="0">C9*C10</f>
        <v>0</v>
      </c>
      <c r="D11" s="747">
        <f t="shared" si="0"/>
        <v>0</v>
      </c>
      <c r="E11" s="747">
        <f t="shared" si="0"/>
        <v>0</v>
      </c>
      <c r="F11" s="747">
        <f t="shared" si="0"/>
        <v>0</v>
      </c>
      <c r="G11" s="747">
        <f t="shared" si="0"/>
        <v>0</v>
      </c>
      <c r="H11" s="747">
        <f t="shared" si="0"/>
        <v>0</v>
      </c>
      <c r="I11" s="747">
        <f t="shared" si="0"/>
        <v>0</v>
      </c>
      <c r="J11" s="747">
        <f t="shared" si="0"/>
        <v>0</v>
      </c>
      <c r="K11" s="747">
        <f t="shared" si="0"/>
        <v>0</v>
      </c>
      <c r="L11" s="747">
        <f t="shared" si="0"/>
        <v>0</v>
      </c>
      <c r="M11" s="747">
        <f t="shared" si="0"/>
        <v>0</v>
      </c>
      <c r="N11" s="666">
        <f>SUM(B11:M11)</f>
        <v>0</v>
      </c>
      <c r="O11" s="655"/>
      <c r="P11" s="655"/>
      <c r="Q11" s="655"/>
      <c r="R11" s="655"/>
      <c r="S11" s="655"/>
      <c r="T11" s="655"/>
      <c r="U11" s="655"/>
    </row>
    <row r="12" spans="1:21" ht="20.25">
      <c r="A12" s="562" t="s">
        <v>1687</v>
      </c>
      <c r="B12" s="655"/>
      <c r="C12" s="655"/>
      <c r="D12" s="655"/>
      <c r="E12" s="655"/>
      <c r="F12" s="655"/>
      <c r="G12" s="655"/>
      <c r="H12" s="655"/>
      <c r="I12" s="655"/>
      <c r="J12" s="655"/>
      <c r="K12" s="655"/>
      <c r="L12" s="655"/>
      <c r="M12" s="655"/>
      <c r="N12" s="655"/>
      <c r="O12" s="655"/>
      <c r="P12" s="655"/>
      <c r="Q12" s="655"/>
      <c r="R12" s="655"/>
      <c r="S12" s="655"/>
      <c r="T12" s="655"/>
      <c r="U12" s="655"/>
    </row>
    <row r="13" spans="1:21" ht="20.25">
      <c r="A13" s="662" t="s">
        <v>1685</v>
      </c>
      <c r="B13" s="663">
        <v>0</v>
      </c>
      <c r="C13" s="663">
        <v>0</v>
      </c>
      <c r="D13" s="663">
        <v>0</v>
      </c>
      <c r="E13" s="663">
        <v>0</v>
      </c>
      <c r="F13" s="663">
        <v>0</v>
      </c>
      <c r="G13" s="663">
        <v>0</v>
      </c>
      <c r="H13" s="663">
        <v>0</v>
      </c>
      <c r="I13" s="663">
        <v>0</v>
      </c>
      <c r="J13" s="663">
        <v>0</v>
      </c>
      <c r="K13" s="663">
        <v>0</v>
      </c>
      <c r="L13" s="663">
        <v>0</v>
      </c>
      <c r="M13" s="663">
        <v>0</v>
      </c>
      <c r="N13" s="664">
        <f>SUM(B13:M13)</f>
        <v>0</v>
      </c>
      <c r="O13" s="655"/>
      <c r="P13" s="655"/>
      <c r="Q13" s="655"/>
      <c r="R13" s="655"/>
      <c r="S13" s="655"/>
      <c r="T13" s="655"/>
      <c r="U13" s="655"/>
    </row>
    <row r="14" spans="1:21" ht="20.25">
      <c r="A14" s="662" t="s">
        <v>1686</v>
      </c>
      <c r="B14" s="665">
        <v>0</v>
      </c>
      <c r="C14" s="665">
        <v>0</v>
      </c>
      <c r="D14" s="665">
        <v>0</v>
      </c>
      <c r="E14" s="665">
        <v>0</v>
      </c>
      <c r="F14" s="665">
        <v>0</v>
      </c>
      <c r="G14" s="665">
        <v>0</v>
      </c>
      <c r="H14" s="665">
        <v>0</v>
      </c>
      <c r="I14" s="665">
        <v>0</v>
      </c>
      <c r="J14" s="665">
        <v>0</v>
      </c>
      <c r="K14" s="665">
        <v>0</v>
      </c>
      <c r="L14" s="665">
        <v>0</v>
      </c>
      <c r="M14" s="665">
        <v>0</v>
      </c>
      <c r="N14" s="664"/>
      <c r="O14" s="655"/>
      <c r="P14" s="655"/>
      <c r="Q14" s="655"/>
      <c r="R14" s="655"/>
      <c r="S14" s="655"/>
      <c r="T14" s="655"/>
      <c r="U14" s="655"/>
    </row>
    <row r="15" spans="1:21" ht="20.25">
      <c r="A15" s="662" t="s">
        <v>1697</v>
      </c>
      <c r="B15" s="747">
        <f>B13*B14</f>
        <v>0</v>
      </c>
      <c r="C15" s="747">
        <f t="shared" ref="C15" si="1">C13*C14</f>
        <v>0</v>
      </c>
      <c r="D15" s="747">
        <f t="shared" ref="D15" si="2">D13*D14</f>
        <v>0</v>
      </c>
      <c r="E15" s="747">
        <f t="shared" ref="E15" si="3">E13*E14</f>
        <v>0</v>
      </c>
      <c r="F15" s="747">
        <f t="shared" ref="F15" si="4">F13*F14</f>
        <v>0</v>
      </c>
      <c r="G15" s="747">
        <f t="shared" ref="G15" si="5">G13*G14</f>
        <v>0</v>
      </c>
      <c r="H15" s="747">
        <f t="shared" ref="H15" si="6">H13*H14</f>
        <v>0</v>
      </c>
      <c r="I15" s="747">
        <f t="shared" ref="I15" si="7">I13*I14</f>
        <v>0</v>
      </c>
      <c r="J15" s="747">
        <f t="shared" ref="J15" si="8">J13*J14</f>
        <v>0</v>
      </c>
      <c r="K15" s="747">
        <f t="shared" ref="K15" si="9">K13*K14</f>
        <v>0</v>
      </c>
      <c r="L15" s="747">
        <f t="shared" ref="L15" si="10">L13*L14</f>
        <v>0</v>
      </c>
      <c r="M15" s="747">
        <f t="shared" ref="M15" si="11">M13*M14</f>
        <v>0</v>
      </c>
      <c r="N15" s="666">
        <f>SUM(B15:M15)</f>
        <v>0</v>
      </c>
      <c r="O15" s="655"/>
      <c r="P15" s="655"/>
      <c r="Q15" s="655"/>
      <c r="R15" s="655"/>
      <c r="S15" s="655"/>
      <c r="T15" s="655"/>
      <c r="U15" s="655"/>
    </row>
    <row r="16" spans="1:21" ht="20.25">
      <c r="A16" s="562" t="s">
        <v>1688</v>
      </c>
      <c r="B16" s="655"/>
      <c r="C16" s="655"/>
      <c r="D16" s="655"/>
      <c r="E16" s="655"/>
      <c r="F16" s="655"/>
      <c r="G16" s="655"/>
      <c r="H16" s="655"/>
      <c r="I16" s="655"/>
      <c r="J16" s="655"/>
      <c r="K16" s="655"/>
      <c r="L16" s="655"/>
      <c r="M16" s="655"/>
      <c r="N16" s="655"/>
      <c r="O16" s="655"/>
      <c r="P16" s="655"/>
      <c r="Q16" s="655"/>
      <c r="R16" s="655"/>
      <c r="S16" s="655"/>
      <c r="T16" s="655"/>
      <c r="U16" s="655"/>
    </row>
    <row r="17" spans="1:21" ht="20.25">
      <c r="A17" s="662" t="s">
        <v>1685</v>
      </c>
      <c r="B17" s="663">
        <v>0</v>
      </c>
      <c r="C17" s="663">
        <v>0</v>
      </c>
      <c r="D17" s="663">
        <v>0</v>
      </c>
      <c r="E17" s="663">
        <v>0</v>
      </c>
      <c r="F17" s="663">
        <v>0</v>
      </c>
      <c r="G17" s="663">
        <v>0</v>
      </c>
      <c r="H17" s="663">
        <v>0</v>
      </c>
      <c r="I17" s="663">
        <v>0</v>
      </c>
      <c r="J17" s="663">
        <v>0</v>
      </c>
      <c r="K17" s="663">
        <v>0</v>
      </c>
      <c r="L17" s="663">
        <v>0</v>
      </c>
      <c r="M17" s="663">
        <v>0</v>
      </c>
      <c r="N17" s="664">
        <f>SUM(B17:M17)</f>
        <v>0</v>
      </c>
      <c r="O17" s="655"/>
      <c r="P17" s="655"/>
      <c r="Q17" s="655"/>
      <c r="R17" s="655"/>
      <c r="S17" s="655"/>
      <c r="T17" s="655"/>
      <c r="U17" s="655"/>
    </row>
    <row r="18" spans="1:21" ht="20.25">
      <c r="A18" s="662" t="s">
        <v>1686</v>
      </c>
      <c r="B18" s="665">
        <v>0</v>
      </c>
      <c r="C18" s="665">
        <v>0</v>
      </c>
      <c r="D18" s="665">
        <v>0</v>
      </c>
      <c r="E18" s="665">
        <v>0</v>
      </c>
      <c r="F18" s="665">
        <v>0</v>
      </c>
      <c r="G18" s="665">
        <v>0</v>
      </c>
      <c r="H18" s="665">
        <v>0</v>
      </c>
      <c r="I18" s="665">
        <v>0</v>
      </c>
      <c r="J18" s="665">
        <v>0</v>
      </c>
      <c r="K18" s="665">
        <v>0</v>
      </c>
      <c r="L18" s="665">
        <v>0</v>
      </c>
      <c r="M18" s="665">
        <v>0</v>
      </c>
      <c r="N18" s="664"/>
      <c r="O18" s="655"/>
      <c r="P18" s="655"/>
      <c r="Q18" s="655"/>
      <c r="R18" s="655"/>
      <c r="S18" s="655"/>
      <c r="T18" s="655"/>
      <c r="U18" s="655"/>
    </row>
    <row r="19" spans="1:21" ht="20.25">
      <c r="A19" s="662" t="s">
        <v>1696</v>
      </c>
      <c r="B19" s="747">
        <f>B17*B18</f>
        <v>0</v>
      </c>
      <c r="C19" s="747">
        <f t="shared" ref="C19" si="12">C17*C18</f>
        <v>0</v>
      </c>
      <c r="D19" s="747">
        <f t="shared" ref="D19" si="13">D17*D18</f>
        <v>0</v>
      </c>
      <c r="E19" s="747">
        <f t="shared" ref="E19" si="14">E17*E18</f>
        <v>0</v>
      </c>
      <c r="F19" s="747">
        <f t="shared" ref="F19" si="15">F17*F18</f>
        <v>0</v>
      </c>
      <c r="G19" s="747">
        <f t="shared" ref="G19" si="16">G17*G18</f>
        <v>0</v>
      </c>
      <c r="H19" s="747">
        <f t="shared" ref="H19" si="17">H17*H18</f>
        <v>0</v>
      </c>
      <c r="I19" s="747">
        <f t="shared" ref="I19" si="18">I17*I18</f>
        <v>0</v>
      </c>
      <c r="J19" s="747">
        <f t="shared" ref="J19" si="19">J17*J18</f>
        <v>0</v>
      </c>
      <c r="K19" s="747">
        <f t="shared" ref="K19" si="20">K17*K18</f>
        <v>0</v>
      </c>
      <c r="L19" s="747">
        <f t="shared" ref="L19" si="21">L17*L18</f>
        <v>0</v>
      </c>
      <c r="M19" s="747">
        <f t="shared" ref="M19" si="22">M17*M18</f>
        <v>0</v>
      </c>
      <c r="N19" s="666">
        <f>SUM(B19:M19)</f>
        <v>0</v>
      </c>
      <c r="O19" s="655"/>
      <c r="P19" s="655"/>
      <c r="Q19" s="655"/>
      <c r="R19" s="655"/>
      <c r="S19" s="655"/>
      <c r="T19" s="655"/>
      <c r="U19" s="655"/>
    </row>
    <row r="20" spans="1:21" ht="20.25">
      <c r="A20" s="562" t="s">
        <v>1689</v>
      </c>
      <c r="B20" s="655"/>
      <c r="C20" s="655"/>
      <c r="D20" s="655"/>
      <c r="E20" s="655"/>
      <c r="F20" s="655"/>
      <c r="G20" s="655"/>
      <c r="H20" s="655"/>
      <c r="I20" s="655"/>
      <c r="J20" s="655"/>
      <c r="K20" s="655"/>
      <c r="L20" s="655"/>
      <c r="M20" s="655"/>
      <c r="N20" s="655"/>
      <c r="O20" s="655"/>
      <c r="P20" s="655"/>
      <c r="Q20" s="655"/>
      <c r="R20" s="655"/>
      <c r="S20" s="655"/>
      <c r="T20" s="655"/>
      <c r="U20" s="655"/>
    </row>
    <row r="21" spans="1:21" ht="20.25">
      <c r="A21" s="662" t="s">
        <v>1685</v>
      </c>
      <c r="B21" s="663">
        <v>0</v>
      </c>
      <c r="C21" s="663">
        <v>0</v>
      </c>
      <c r="D21" s="663">
        <v>0</v>
      </c>
      <c r="E21" s="663">
        <v>0</v>
      </c>
      <c r="F21" s="663">
        <v>0</v>
      </c>
      <c r="G21" s="663">
        <v>0</v>
      </c>
      <c r="H21" s="663">
        <v>0</v>
      </c>
      <c r="I21" s="663">
        <v>0</v>
      </c>
      <c r="J21" s="663">
        <v>0</v>
      </c>
      <c r="K21" s="663">
        <v>0</v>
      </c>
      <c r="L21" s="663">
        <v>0</v>
      </c>
      <c r="M21" s="663">
        <v>0</v>
      </c>
      <c r="N21" s="664">
        <f>SUM(B21:M21)</f>
        <v>0</v>
      </c>
      <c r="O21" s="655"/>
      <c r="P21" s="655"/>
      <c r="Q21" s="655"/>
      <c r="R21" s="655"/>
      <c r="S21" s="655"/>
      <c r="T21" s="655"/>
      <c r="U21" s="655"/>
    </row>
    <row r="22" spans="1:21" ht="20.25">
      <c r="A22" s="662" t="s">
        <v>1686</v>
      </c>
      <c r="B22" s="665">
        <v>0</v>
      </c>
      <c r="C22" s="665">
        <v>0</v>
      </c>
      <c r="D22" s="665">
        <v>0</v>
      </c>
      <c r="E22" s="665">
        <v>0</v>
      </c>
      <c r="F22" s="665">
        <v>0</v>
      </c>
      <c r="G22" s="665">
        <v>0</v>
      </c>
      <c r="H22" s="665">
        <v>0</v>
      </c>
      <c r="I22" s="665">
        <v>0</v>
      </c>
      <c r="J22" s="665">
        <v>0</v>
      </c>
      <c r="K22" s="665">
        <v>0</v>
      </c>
      <c r="L22" s="665">
        <v>0</v>
      </c>
      <c r="M22" s="665">
        <v>0</v>
      </c>
      <c r="N22" s="664"/>
      <c r="O22" s="655"/>
      <c r="P22" s="655"/>
      <c r="Q22" s="655"/>
      <c r="R22" s="655"/>
      <c r="S22" s="655"/>
      <c r="T22" s="655"/>
      <c r="U22" s="655"/>
    </row>
    <row r="23" spans="1:21" ht="20.25">
      <c r="A23" s="662" t="s">
        <v>1695</v>
      </c>
      <c r="B23" s="747">
        <f>B21*B22</f>
        <v>0</v>
      </c>
      <c r="C23" s="747">
        <f t="shared" ref="C23" si="23">C21*C22</f>
        <v>0</v>
      </c>
      <c r="D23" s="747">
        <f t="shared" ref="D23" si="24">D21*D22</f>
        <v>0</v>
      </c>
      <c r="E23" s="747">
        <f t="shared" ref="E23" si="25">E21*E22</f>
        <v>0</v>
      </c>
      <c r="F23" s="747">
        <f t="shared" ref="F23" si="26">F21*F22</f>
        <v>0</v>
      </c>
      <c r="G23" s="747">
        <f t="shared" ref="G23" si="27">G21*G22</f>
        <v>0</v>
      </c>
      <c r="H23" s="747">
        <f t="shared" ref="H23" si="28">H21*H22</f>
        <v>0</v>
      </c>
      <c r="I23" s="747">
        <f t="shared" ref="I23" si="29">I21*I22</f>
        <v>0</v>
      </c>
      <c r="J23" s="747">
        <f t="shared" ref="J23" si="30">J21*J22</f>
        <v>0</v>
      </c>
      <c r="K23" s="747">
        <f t="shared" ref="K23" si="31">K21*K22</f>
        <v>0</v>
      </c>
      <c r="L23" s="747">
        <f t="shared" ref="L23" si="32">L21*L22</f>
        <v>0</v>
      </c>
      <c r="M23" s="747">
        <f t="shared" ref="M23" si="33">M21*M22</f>
        <v>0</v>
      </c>
      <c r="N23" s="666">
        <f>SUM(B23:M23)</f>
        <v>0</v>
      </c>
      <c r="O23" s="655"/>
      <c r="P23" s="655"/>
      <c r="Q23" s="655"/>
      <c r="R23" s="655"/>
      <c r="S23" s="655"/>
      <c r="T23" s="655"/>
      <c r="U23" s="655"/>
    </row>
    <row r="24" spans="1:21" ht="20.25">
      <c r="A24" s="562" t="s">
        <v>1690</v>
      </c>
      <c r="B24" s="655"/>
      <c r="C24" s="655"/>
      <c r="D24" s="655"/>
      <c r="E24" s="655"/>
      <c r="F24" s="655"/>
      <c r="G24" s="655"/>
      <c r="H24" s="655"/>
      <c r="I24" s="655"/>
      <c r="J24" s="655"/>
      <c r="K24" s="655"/>
      <c r="L24" s="655"/>
      <c r="M24" s="655"/>
      <c r="N24" s="655"/>
      <c r="O24" s="655"/>
      <c r="P24" s="655"/>
      <c r="Q24" s="655"/>
      <c r="R24" s="655"/>
      <c r="S24" s="655"/>
      <c r="T24" s="655"/>
      <c r="U24" s="655"/>
    </row>
    <row r="25" spans="1:21" ht="20.25">
      <c r="A25" s="662" t="s">
        <v>1685</v>
      </c>
      <c r="B25" s="663">
        <v>0</v>
      </c>
      <c r="C25" s="663">
        <v>0</v>
      </c>
      <c r="D25" s="663">
        <v>0</v>
      </c>
      <c r="E25" s="663">
        <v>0</v>
      </c>
      <c r="F25" s="663">
        <v>0</v>
      </c>
      <c r="G25" s="663">
        <v>0</v>
      </c>
      <c r="H25" s="663">
        <v>0</v>
      </c>
      <c r="I25" s="663">
        <v>0</v>
      </c>
      <c r="J25" s="663">
        <v>0</v>
      </c>
      <c r="K25" s="663">
        <v>0</v>
      </c>
      <c r="L25" s="663">
        <v>0</v>
      </c>
      <c r="M25" s="663">
        <v>0</v>
      </c>
      <c r="N25" s="664">
        <f>SUM(B25:M25)</f>
        <v>0</v>
      </c>
      <c r="O25" s="655"/>
      <c r="P25" s="655"/>
      <c r="Q25" s="655"/>
      <c r="R25" s="655"/>
      <c r="S25" s="655"/>
      <c r="T25" s="655"/>
      <c r="U25" s="655"/>
    </row>
    <row r="26" spans="1:21" ht="20.25">
      <c r="A26" s="662" t="s">
        <v>1686</v>
      </c>
      <c r="B26" s="665">
        <v>0</v>
      </c>
      <c r="C26" s="665">
        <v>0</v>
      </c>
      <c r="D26" s="665">
        <v>0</v>
      </c>
      <c r="E26" s="665">
        <v>0</v>
      </c>
      <c r="F26" s="665">
        <v>0</v>
      </c>
      <c r="G26" s="665">
        <v>0</v>
      </c>
      <c r="H26" s="665">
        <v>0</v>
      </c>
      <c r="I26" s="665">
        <v>0</v>
      </c>
      <c r="J26" s="665">
        <v>0</v>
      </c>
      <c r="K26" s="665">
        <v>0</v>
      </c>
      <c r="L26" s="665">
        <v>0</v>
      </c>
      <c r="M26" s="665">
        <v>0</v>
      </c>
      <c r="N26" s="664"/>
      <c r="O26" s="655"/>
      <c r="P26" s="655"/>
      <c r="Q26" s="655"/>
      <c r="R26" s="655"/>
      <c r="S26" s="655"/>
      <c r="T26" s="655"/>
      <c r="U26" s="655"/>
    </row>
    <row r="27" spans="1:21" ht="21" thickBot="1">
      <c r="A27" s="667" t="s">
        <v>1694</v>
      </c>
      <c r="B27" s="747">
        <f>B25*B26</f>
        <v>0</v>
      </c>
      <c r="C27" s="747">
        <f t="shared" ref="C27" si="34">C25*C26</f>
        <v>0</v>
      </c>
      <c r="D27" s="747">
        <f t="shared" ref="D27" si="35">D25*D26</f>
        <v>0</v>
      </c>
      <c r="E27" s="747">
        <f t="shared" ref="E27" si="36">E25*E26</f>
        <v>0</v>
      </c>
      <c r="F27" s="747">
        <f t="shared" ref="F27" si="37">F25*F26</f>
        <v>0</v>
      </c>
      <c r="G27" s="747">
        <f t="shared" ref="G27" si="38">G25*G26</f>
        <v>0</v>
      </c>
      <c r="H27" s="747">
        <f t="shared" ref="H27" si="39">H25*H26</f>
        <v>0</v>
      </c>
      <c r="I27" s="747">
        <f t="shared" ref="I27" si="40">I25*I26</f>
        <v>0</v>
      </c>
      <c r="J27" s="747">
        <f t="shared" ref="J27" si="41">J25*J26</f>
        <v>0</v>
      </c>
      <c r="K27" s="747">
        <f t="shared" ref="K27" si="42">K25*K26</f>
        <v>0</v>
      </c>
      <c r="L27" s="747">
        <f t="shared" ref="L27" si="43">L25*L26</f>
        <v>0</v>
      </c>
      <c r="M27" s="747">
        <f t="shared" ref="M27" si="44">M25*M26</f>
        <v>0</v>
      </c>
      <c r="N27" s="666">
        <f>SUM(B28:M28)</f>
        <v>0</v>
      </c>
      <c r="O27" s="655"/>
      <c r="P27" s="655"/>
      <c r="Q27" s="655"/>
      <c r="R27" s="655"/>
      <c r="S27" s="655"/>
      <c r="T27" s="655"/>
      <c r="U27" s="655"/>
    </row>
    <row r="28" spans="1:21" ht="21" thickBot="1">
      <c r="A28" s="563" t="s">
        <v>1691</v>
      </c>
      <c r="B28" s="751">
        <f>+B11+B15+B19+B23+B27</f>
        <v>0</v>
      </c>
      <c r="C28" s="751">
        <f t="shared" ref="C28" si="45">+C11+C15+C19+C23+C27</f>
        <v>0</v>
      </c>
      <c r="D28" s="751">
        <f t="shared" ref="D28" si="46">+D11+D15+D19+D23+D27</f>
        <v>0</v>
      </c>
      <c r="E28" s="751">
        <f t="shared" ref="E28" si="47">+E11+E15+E19+E23+E27</f>
        <v>0</v>
      </c>
      <c r="F28" s="751">
        <f t="shared" ref="F28" si="48">+F11+F15+F19+F23+F27</f>
        <v>0</v>
      </c>
      <c r="G28" s="751">
        <f t="shared" ref="G28" si="49">+G11+G15+G19+G23+G27</f>
        <v>0</v>
      </c>
      <c r="H28" s="751">
        <f t="shared" ref="H28" si="50">+H11+H15+H19+H23+H27</f>
        <v>0</v>
      </c>
      <c r="I28" s="751">
        <f t="shared" ref="I28" si="51">+I11+I15+I19+I23+I27</f>
        <v>0</v>
      </c>
      <c r="J28" s="751">
        <f t="shared" ref="J28" si="52">+J11+J15+J19+J23+J27</f>
        <v>0</v>
      </c>
      <c r="K28" s="751">
        <f t="shared" ref="K28" si="53">+K11+K15+K19+K23+K27</f>
        <v>0</v>
      </c>
      <c r="L28" s="751">
        <f t="shared" ref="L28" si="54">+L11+L15+L19+L23+L27</f>
        <v>0</v>
      </c>
      <c r="M28" s="751">
        <f>+M11+M15+M19+M23+M27</f>
        <v>0</v>
      </c>
      <c r="N28" s="668">
        <f>+N27+N23+N19+N15+N11</f>
        <v>0</v>
      </c>
      <c r="O28" s="655"/>
      <c r="P28" s="655"/>
      <c r="Q28" s="655"/>
      <c r="R28" s="655"/>
      <c r="S28" s="655"/>
      <c r="T28" s="655"/>
      <c r="U28" s="655"/>
    </row>
    <row r="29" spans="1:21" ht="24" thickBot="1">
      <c r="A29" s="669" t="s">
        <v>1692</v>
      </c>
      <c r="B29" s="744">
        <f>+B28</f>
        <v>0</v>
      </c>
      <c r="C29" s="745">
        <f>+B29+C28</f>
        <v>0</v>
      </c>
      <c r="D29" s="745">
        <f t="shared" ref="D29" si="55">+C29+D28</f>
        <v>0</v>
      </c>
      <c r="E29" s="745">
        <f t="shared" ref="E29" si="56">+D29+E28</f>
        <v>0</v>
      </c>
      <c r="F29" s="745">
        <f t="shared" ref="F29" si="57">+E29+F28</f>
        <v>0</v>
      </c>
      <c r="G29" s="745">
        <f t="shared" ref="G29" si="58">+F29+G28</f>
        <v>0</v>
      </c>
      <c r="H29" s="745">
        <f t="shared" ref="H29" si="59">+G29+H28</f>
        <v>0</v>
      </c>
      <c r="I29" s="745">
        <f t="shared" ref="I29" si="60">+H29+I28</f>
        <v>0</v>
      </c>
      <c r="J29" s="745">
        <f t="shared" ref="J29" si="61">+I29+J28</f>
        <v>0</v>
      </c>
      <c r="K29" s="745">
        <f t="shared" ref="K29" si="62">+J29+K28</f>
        <v>0</v>
      </c>
      <c r="L29" s="745">
        <f t="shared" ref="L29" si="63">+K29+L28</f>
        <v>0</v>
      </c>
      <c r="M29" s="745">
        <f t="shared" ref="M29" si="64">+L29+M28</f>
        <v>0</v>
      </c>
      <c r="N29" s="655"/>
      <c r="O29" s="655"/>
      <c r="P29" s="655"/>
      <c r="Q29" s="655"/>
      <c r="R29" s="655"/>
      <c r="S29" s="655"/>
      <c r="T29" s="655"/>
      <c r="U29" s="655"/>
    </row>
    <row r="30" spans="1:21" ht="21" thickTop="1">
      <c r="A30" s="670"/>
      <c r="B30" s="671"/>
      <c r="C30" s="671"/>
      <c r="D30" s="671"/>
      <c r="E30" s="671"/>
      <c r="F30" s="671"/>
      <c r="G30" s="671"/>
      <c r="H30" s="671"/>
      <c r="I30" s="671"/>
      <c r="J30" s="671"/>
      <c r="K30" s="671"/>
      <c r="L30" s="671"/>
      <c r="M30" s="671"/>
      <c r="N30" s="654"/>
      <c r="O30" s="655"/>
      <c r="P30" s="655"/>
      <c r="Q30" s="655"/>
      <c r="R30" s="655"/>
      <c r="S30" s="655"/>
      <c r="T30" s="655"/>
      <c r="U30" s="655"/>
    </row>
    <row r="31" spans="1:21" ht="20.25">
      <c r="A31" s="670"/>
      <c r="B31" s="671"/>
      <c r="C31" s="671"/>
      <c r="D31" s="671"/>
      <c r="E31" s="671"/>
      <c r="F31" s="671"/>
      <c r="G31" s="671"/>
      <c r="H31" s="671"/>
      <c r="I31" s="671"/>
      <c r="J31" s="671"/>
      <c r="K31" s="671"/>
      <c r="L31" s="671"/>
      <c r="M31" s="671"/>
      <c r="N31" s="654"/>
      <c r="O31" s="655"/>
      <c r="P31" s="655"/>
      <c r="Q31" s="655"/>
      <c r="R31" s="655"/>
      <c r="S31" s="655"/>
      <c r="T31" s="655"/>
      <c r="U31" s="655"/>
    </row>
    <row r="32" spans="1:21" s="41" customFormat="1" ht="20.25">
      <c r="A32" s="670"/>
      <c r="B32" s="671"/>
      <c r="C32" s="671"/>
      <c r="D32" s="671"/>
      <c r="E32" s="671"/>
      <c r="F32" s="671"/>
      <c r="G32" s="671"/>
      <c r="H32" s="671"/>
      <c r="I32" s="671"/>
      <c r="J32" s="671"/>
      <c r="K32" s="671"/>
      <c r="L32" s="671"/>
      <c r="M32" s="671"/>
      <c r="N32" s="654"/>
      <c r="O32" s="655"/>
      <c r="P32" s="655"/>
      <c r="Q32" s="655"/>
      <c r="R32" s="655"/>
      <c r="S32" s="655"/>
      <c r="T32" s="655"/>
      <c r="U32" s="655"/>
    </row>
    <row r="33" spans="1:21" ht="20.25">
      <c r="A33" s="670"/>
      <c r="B33" s="671"/>
      <c r="C33" s="671"/>
      <c r="D33" s="671"/>
      <c r="E33" s="671"/>
      <c r="F33" s="671"/>
      <c r="G33" s="671"/>
      <c r="H33" s="671"/>
      <c r="I33" s="671"/>
      <c r="J33" s="671"/>
      <c r="K33" s="671"/>
      <c r="L33" s="671"/>
      <c r="M33" s="671"/>
      <c r="N33" s="654"/>
      <c r="O33" s="655"/>
      <c r="P33" s="655"/>
      <c r="Q33" s="655"/>
      <c r="R33" s="655"/>
      <c r="S33" s="655"/>
      <c r="T33" s="655"/>
      <c r="U33" s="655"/>
    </row>
    <row r="34" spans="1:21" ht="19.5" thickBot="1">
      <c r="A34" s="654"/>
      <c r="B34" s="654"/>
      <c r="C34" s="654"/>
      <c r="D34" s="654"/>
      <c r="E34" s="654"/>
      <c r="F34" s="654"/>
      <c r="G34" s="654"/>
      <c r="H34" s="654"/>
      <c r="I34" s="654"/>
      <c r="J34" s="654"/>
      <c r="K34" s="654"/>
      <c r="L34" s="654"/>
      <c r="M34" s="654"/>
      <c r="N34" s="654"/>
      <c r="O34" s="655"/>
      <c r="P34" s="655"/>
      <c r="Q34" s="655"/>
      <c r="R34" s="655"/>
      <c r="S34" s="655"/>
      <c r="T34" s="655"/>
      <c r="U34" s="655"/>
    </row>
    <row r="35" spans="1:21" ht="19.5" thickBot="1">
      <c r="A35" s="558" t="str">
        <f>+A2</f>
        <v>Datum: xx.xx.xxxx</v>
      </c>
      <c r="B35" s="654"/>
      <c r="C35" s="654"/>
      <c r="D35" s="654"/>
      <c r="E35" s="654"/>
      <c r="F35" s="654"/>
      <c r="G35" s="654"/>
      <c r="H35" s="654"/>
      <c r="I35" s="654"/>
      <c r="J35" s="654"/>
      <c r="K35" s="654"/>
      <c r="L35" s="654"/>
      <c r="M35" s="654"/>
      <c r="N35" s="654"/>
      <c r="O35" s="655"/>
      <c r="P35" s="655"/>
      <c r="Q35" s="655"/>
      <c r="R35" s="655"/>
      <c r="S35" s="655"/>
      <c r="T35" s="655"/>
      <c r="U35" s="655"/>
    </row>
    <row r="36" spans="1:21" ht="19.5" thickBot="1">
      <c r="A36" s="655"/>
      <c r="B36" s="654"/>
      <c r="C36" s="654"/>
      <c r="D36" s="654"/>
      <c r="E36" s="654"/>
      <c r="F36" s="654"/>
      <c r="G36" s="654"/>
      <c r="H36" s="654"/>
      <c r="I36" s="654"/>
      <c r="J36" s="654"/>
      <c r="K36" s="654"/>
      <c r="L36" s="654"/>
      <c r="M36" s="654"/>
      <c r="N36" s="654"/>
      <c r="O36" s="655"/>
      <c r="P36" s="655"/>
      <c r="Q36" s="655"/>
      <c r="R36" s="655"/>
      <c r="S36" s="655"/>
      <c r="T36" s="655"/>
      <c r="U36" s="655"/>
    </row>
    <row r="37" spans="1:21" ht="21" thickBot="1">
      <c r="A37" s="804" t="str">
        <f>+A4</f>
        <v>Name des Projektes:   XXX</v>
      </c>
      <c r="B37" s="805"/>
      <c r="C37" s="654"/>
      <c r="D37" s="656" t="s">
        <v>2</v>
      </c>
      <c r="E37" s="657"/>
      <c r="F37" s="657"/>
      <c r="G37" s="657"/>
      <c r="H37" s="657"/>
      <c r="I37" s="657"/>
      <c r="J37" s="657"/>
      <c r="K37" s="657"/>
      <c r="L37" s="657"/>
      <c r="M37" s="657"/>
      <c r="N37" s="658"/>
      <c r="O37" s="655"/>
      <c r="P37" s="655"/>
      <c r="Q37" s="655"/>
      <c r="R37" s="655"/>
      <c r="S37" s="655"/>
      <c r="T37" s="655"/>
      <c r="U37" s="655"/>
    </row>
    <row r="38" spans="1:21" s="41" customFormat="1" ht="20.25">
      <c r="A38" s="564"/>
      <c r="B38" s="564"/>
      <c r="C38" s="654"/>
      <c r="D38" s="654"/>
      <c r="E38" s="657"/>
      <c r="F38" s="657"/>
      <c r="G38" s="657"/>
      <c r="H38" s="657"/>
      <c r="I38" s="657"/>
      <c r="J38" s="657"/>
      <c r="K38" s="657"/>
      <c r="L38" s="657"/>
      <c r="M38" s="657"/>
      <c r="N38" s="658"/>
      <c r="O38" s="655"/>
      <c r="P38" s="655"/>
      <c r="Q38" s="655"/>
      <c r="R38" s="655"/>
      <c r="S38" s="655"/>
      <c r="T38" s="655"/>
      <c r="U38" s="655"/>
    </row>
    <row r="39" spans="1:21" ht="27.75">
      <c r="A39" s="561" t="s">
        <v>1707</v>
      </c>
      <c r="B39" s="659"/>
      <c r="C39" s="658"/>
      <c r="D39" s="658"/>
      <c r="E39" s="658"/>
      <c r="F39" s="658"/>
      <c r="G39" s="658"/>
      <c r="H39" s="658"/>
      <c r="I39" s="658"/>
      <c r="J39" s="658"/>
      <c r="K39" s="658"/>
      <c r="L39" s="658"/>
      <c r="M39" s="658"/>
      <c r="N39" s="658"/>
      <c r="O39" s="655"/>
      <c r="P39" s="655"/>
      <c r="Q39" s="655"/>
      <c r="R39" s="655"/>
      <c r="S39" s="655"/>
      <c r="T39" s="655"/>
      <c r="U39" s="655"/>
    </row>
    <row r="40" spans="1:21" ht="20.25">
      <c r="A40" s="660"/>
      <c r="B40" s="661" t="s">
        <v>99</v>
      </c>
      <c r="C40" s="661" t="s">
        <v>100</v>
      </c>
      <c r="D40" s="661" t="s">
        <v>101</v>
      </c>
      <c r="E40" s="661" t="s">
        <v>102</v>
      </c>
      <c r="F40" s="661" t="s">
        <v>103</v>
      </c>
      <c r="G40" s="661" t="s">
        <v>104</v>
      </c>
      <c r="H40" s="661" t="s">
        <v>105</v>
      </c>
      <c r="I40" s="661" t="s">
        <v>106</v>
      </c>
      <c r="J40" s="661" t="s">
        <v>107</v>
      </c>
      <c r="K40" s="661" t="s">
        <v>108</v>
      </c>
      <c r="L40" s="661" t="s">
        <v>109</v>
      </c>
      <c r="M40" s="661" t="s">
        <v>110</v>
      </c>
      <c r="N40" s="541" t="s">
        <v>16</v>
      </c>
      <c r="O40" s="655"/>
      <c r="P40" s="655"/>
      <c r="Q40" s="655"/>
      <c r="R40" s="655"/>
      <c r="S40" s="655"/>
      <c r="T40" s="655"/>
      <c r="U40" s="655"/>
    </row>
    <row r="41" spans="1:21" ht="20.25">
      <c r="A41" s="562" t="s">
        <v>1684</v>
      </c>
      <c r="B41" s="655"/>
      <c r="C41" s="655"/>
      <c r="D41" s="655"/>
      <c r="E41" s="655"/>
      <c r="F41" s="655"/>
      <c r="G41" s="655"/>
      <c r="H41" s="655"/>
      <c r="I41" s="655"/>
      <c r="J41" s="655"/>
      <c r="K41" s="655"/>
      <c r="L41" s="655"/>
      <c r="M41" s="655"/>
      <c r="N41" s="655"/>
      <c r="O41" s="655"/>
      <c r="P41" s="655"/>
      <c r="Q41" s="655"/>
      <c r="R41" s="655"/>
      <c r="S41" s="655"/>
      <c r="T41" s="655"/>
      <c r="U41" s="655"/>
    </row>
    <row r="42" spans="1:21" ht="20.25">
      <c r="A42" s="662" t="s">
        <v>1685</v>
      </c>
      <c r="B42" s="663">
        <v>0</v>
      </c>
      <c r="C42" s="663">
        <v>0</v>
      </c>
      <c r="D42" s="663">
        <v>0</v>
      </c>
      <c r="E42" s="663">
        <v>0</v>
      </c>
      <c r="F42" s="663">
        <v>0</v>
      </c>
      <c r="G42" s="663">
        <v>0</v>
      </c>
      <c r="H42" s="663">
        <v>0</v>
      </c>
      <c r="I42" s="663">
        <v>0</v>
      </c>
      <c r="J42" s="663">
        <v>0</v>
      </c>
      <c r="K42" s="663">
        <v>0</v>
      </c>
      <c r="L42" s="663">
        <v>0</v>
      </c>
      <c r="M42" s="663">
        <v>0</v>
      </c>
      <c r="N42" s="664">
        <f>SUM(B42:M42)</f>
        <v>0</v>
      </c>
      <c r="O42" s="655"/>
      <c r="P42" s="655"/>
      <c r="Q42" s="655"/>
      <c r="R42" s="655"/>
      <c r="S42" s="655"/>
      <c r="T42" s="655"/>
      <c r="U42" s="655"/>
    </row>
    <row r="43" spans="1:21" ht="20.25">
      <c r="A43" s="662" t="s">
        <v>1686</v>
      </c>
      <c r="B43" s="665">
        <v>0</v>
      </c>
      <c r="C43" s="665">
        <v>0</v>
      </c>
      <c r="D43" s="665">
        <v>0</v>
      </c>
      <c r="E43" s="665">
        <v>0</v>
      </c>
      <c r="F43" s="665">
        <v>0</v>
      </c>
      <c r="G43" s="665">
        <v>0</v>
      </c>
      <c r="H43" s="665">
        <v>0</v>
      </c>
      <c r="I43" s="665">
        <v>0</v>
      </c>
      <c r="J43" s="665">
        <v>0</v>
      </c>
      <c r="K43" s="665">
        <v>0</v>
      </c>
      <c r="L43" s="665">
        <v>0</v>
      </c>
      <c r="M43" s="665">
        <v>0</v>
      </c>
      <c r="N43" s="664"/>
      <c r="O43" s="655"/>
      <c r="P43" s="655"/>
      <c r="Q43" s="655"/>
      <c r="R43" s="655"/>
      <c r="S43" s="655"/>
      <c r="T43" s="655"/>
      <c r="U43" s="655"/>
    </row>
    <row r="44" spans="1:21" ht="20.25">
      <c r="A44" s="662" t="s">
        <v>1693</v>
      </c>
      <c r="B44" s="747">
        <f>B42*B43</f>
        <v>0</v>
      </c>
      <c r="C44" s="747">
        <f t="shared" ref="C44" si="65">C42*C43</f>
        <v>0</v>
      </c>
      <c r="D44" s="747">
        <f t="shared" ref="D44" si="66">D42*D43</f>
        <v>0</v>
      </c>
      <c r="E44" s="747">
        <f t="shared" ref="E44" si="67">E42*E43</f>
        <v>0</v>
      </c>
      <c r="F44" s="747">
        <f t="shared" ref="F44" si="68">F42*F43</f>
        <v>0</v>
      </c>
      <c r="G44" s="747">
        <f t="shared" ref="G44" si="69">G42*G43</f>
        <v>0</v>
      </c>
      <c r="H44" s="747">
        <f t="shared" ref="H44" si="70">H42*H43</f>
        <v>0</v>
      </c>
      <c r="I44" s="747">
        <f t="shared" ref="I44" si="71">I42*I43</f>
        <v>0</v>
      </c>
      <c r="J44" s="747">
        <f t="shared" ref="J44" si="72">J42*J43</f>
        <v>0</v>
      </c>
      <c r="K44" s="747">
        <f t="shared" ref="K44" si="73">K42*K43</f>
        <v>0</v>
      </c>
      <c r="L44" s="747">
        <f t="shared" ref="L44" si="74">L42*L43</f>
        <v>0</v>
      </c>
      <c r="M44" s="747">
        <f t="shared" ref="M44" si="75">M42*M43</f>
        <v>0</v>
      </c>
      <c r="N44" s="666">
        <f>SUM(B44:M44)</f>
        <v>0</v>
      </c>
      <c r="O44" s="655"/>
      <c r="P44" s="655"/>
      <c r="Q44" s="655"/>
      <c r="R44" s="655"/>
      <c r="S44" s="655"/>
      <c r="T44" s="655"/>
      <c r="U44" s="655"/>
    </row>
    <row r="45" spans="1:21" ht="20.25">
      <c r="A45" s="562" t="s">
        <v>1687</v>
      </c>
      <c r="B45" s="655"/>
      <c r="C45" s="655"/>
      <c r="D45" s="655"/>
      <c r="E45" s="655"/>
      <c r="F45" s="655"/>
      <c r="G45" s="655"/>
      <c r="H45" s="655"/>
      <c r="I45" s="655"/>
      <c r="J45" s="655"/>
      <c r="K45" s="655"/>
      <c r="L45" s="655"/>
      <c r="M45" s="655"/>
      <c r="N45" s="655"/>
      <c r="O45" s="655"/>
      <c r="P45" s="655"/>
      <c r="Q45" s="655"/>
      <c r="R45" s="655"/>
      <c r="S45" s="655"/>
      <c r="T45" s="655"/>
      <c r="U45" s="655"/>
    </row>
    <row r="46" spans="1:21" ht="20.25">
      <c r="A46" s="662" t="s">
        <v>1685</v>
      </c>
      <c r="B46" s="663">
        <v>0</v>
      </c>
      <c r="C46" s="663">
        <v>0</v>
      </c>
      <c r="D46" s="663">
        <v>0</v>
      </c>
      <c r="E46" s="663">
        <v>0</v>
      </c>
      <c r="F46" s="663">
        <v>0</v>
      </c>
      <c r="G46" s="663">
        <v>0</v>
      </c>
      <c r="H46" s="663">
        <v>0</v>
      </c>
      <c r="I46" s="663">
        <v>0</v>
      </c>
      <c r="J46" s="663">
        <v>0</v>
      </c>
      <c r="K46" s="663">
        <v>0</v>
      </c>
      <c r="L46" s="663">
        <v>0</v>
      </c>
      <c r="M46" s="663">
        <v>0</v>
      </c>
      <c r="N46" s="664">
        <f>SUM(B46:M46)</f>
        <v>0</v>
      </c>
      <c r="O46" s="655"/>
      <c r="P46" s="655"/>
      <c r="Q46" s="655"/>
      <c r="R46" s="655"/>
      <c r="S46" s="655"/>
      <c r="T46" s="655"/>
      <c r="U46" s="655"/>
    </row>
    <row r="47" spans="1:21" ht="20.25">
      <c r="A47" s="662" t="s">
        <v>1686</v>
      </c>
      <c r="B47" s="665">
        <v>0</v>
      </c>
      <c r="C47" s="665">
        <v>0</v>
      </c>
      <c r="D47" s="665">
        <v>0</v>
      </c>
      <c r="E47" s="665">
        <v>0</v>
      </c>
      <c r="F47" s="665">
        <v>0</v>
      </c>
      <c r="G47" s="665">
        <v>0</v>
      </c>
      <c r="H47" s="665">
        <v>0</v>
      </c>
      <c r="I47" s="665">
        <v>0</v>
      </c>
      <c r="J47" s="665">
        <v>0</v>
      </c>
      <c r="K47" s="665">
        <v>0</v>
      </c>
      <c r="L47" s="665">
        <v>0</v>
      </c>
      <c r="M47" s="665">
        <v>0</v>
      </c>
      <c r="N47" s="664"/>
      <c r="O47" s="655"/>
      <c r="P47" s="655"/>
      <c r="Q47" s="655"/>
      <c r="R47" s="655"/>
      <c r="S47" s="655"/>
      <c r="T47" s="655"/>
      <c r="U47" s="655"/>
    </row>
    <row r="48" spans="1:21" ht="20.25">
      <c r="A48" s="662" t="s">
        <v>1697</v>
      </c>
      <c r="B48" s="747">
        <f>B46*B47</f>
        <v>0</v>
      </c>
      <c r="C48" s="747">
        <f t="shared" ref="C48" si="76">C46*C47</f>
        <v>0</v>
      </c>
      <c r="D48" s="747">
        <f t="shared" ref="D48" si="77">D46*D47</f>
        <v>0</v>
      </c>
      <c r="E48" s="747">
        <f t="shared" ref="E48" si="78">E46*E47</f>
        <v>0</v>
      </c>
      <c r="F48" s="747">
        <f t="shared" ref="F48" si="79">F46*F47</f>
        <v>0</v>
      </c>
      <c r="G48" s="747">
        <f t="shared" ref="G48" si="80">G46*G47</f>
        <v>0</v>
      </c>
      <c r="H48" s="747">
        <f t="shared" ref="H48" si="81">H46*H47</f>
        <v>0</v>
      </c>
      <c r="I48" s="747">
        <f t="shared" ref="I48" si="82">I46*I47</f>
        <v>0</v>
      </c>
      <c r="J48" s="747">
        <f t="shared" ref="J48" si="83">J46*J47</f>
        <v>0</v>
      </c>
      <c r="K48" s="747">
        <f t="shared" ref="K48" si="84">K46*K47</f>
        <v>0</v>
      </c>
      <c r="L48" s="747">
        <f t="shared" ref="L48" si="85">L46*L47</f>
        <v>0</v>
      </c>
      <c r="M48" s="747">
        <f t="shared" ref="M48" si="86">M46*M47</f>
        <v>0</v>
      </c>
      <c r="N48" s="666">
        <f>SUM(B48:M48)</f>
        <v>0</v>
      </c>
      <c r="O48" s="655"/>
      <c r="P48" s="655"/>
      <c r="Q48" s="655"/>
      <c r="R48" s="655"/>
      <c r="S48" s="655"/>
      <c r="T48" s="655"/>
      <c r="U48" s="655"/>
    </row>
    <row r="49" spans="1:21" ht="20.25">
      <c r="A49" s="562" t="s">
        <v>1688</v>
      </c>
      <c r="B49" s="655"/>
      <c r="C49" s="655"/>
      <c r="D49" s="655"/>
      <c r="E49" s="655"/>
      <c r="F49" s="655"/>
      <c r="G49" s="655"/>
      <c r="H49" s="655"/>
      <c r="I49" s="655"/>
      <c r="J49" s="655"/>
      <c r="K49" s="655"/>
      <c r="L49" s="655"/>
      <c r="M49" s="655"/>
      <c r="N49" s="655"/>
      <c r="O49" s="655"/>
      <c r="P49" s="655"/>
      <c r="Q49" s="655"/>
      <c r="R49" s="655"/>
      <c r="S49" s="655"/>
      <c r="T49" s="655"/>
      <c r="U49" s="655"/>
    </row>
    <row r="50" spans="1:21" ht="20.25">
      <c r="A50" s="662" t="s">
        <v>1685</v>
      </c>
      <c r="B50" s="663">
        <v>0</v>
      </c>
      <c r="C50" s="663">
        <v>0</v>
      </c>
      <c r="D50" s="663">
        <v>0</v>
      </c>
      <c r="E50" s="663">
        <v>0</v>
      </c>
      <c r="F50" s="663">
        <v>0</v>
      </c>
      <c r="G50" s="663">
        <v>0</v>
      </c>
      <c r="H50" s="663">
        <v>0</v>
      </c>
      <c r="I50" s="663">
        <v>0</v>
      </c>
      <c r="J50" s="663">
        <v>0</v>
      </c>
      <c r="K50" s="663">
        <v>0</v>
      </c>
      <c r="L50" s="663">
        <v>0</v>
      </c>
      <c r="M50" s="663">
        <v>0</v>
      </c>
      <c r="N50" s="664">
        <f>SUM(B50:M50)</f>
        <v>0</v>
      </c>
      <c r="O50" s="655"/>
      <c r="P50" s="655"/>
      <c r="Q50" s="655"/>
      <c r="R50" s="655"/>
      <c r="S50" s="655"/>
      <c r="T50" s="655"/>
      <c r="U50" s="655"/>
    </row>
    <row r="51" spans="1:21" ht="20.25">
      <c r="A51" s="662" t="s">
        <v>1686</v>
      </c>
      <c r="B51" s="665">
        <v>0</v>
      </c>
      <c r="C51" s="665">
        <v>0</v>
      </c>
      <c r="D51" s="665">
        <v>0</v>
      </c>
      <c r="E51" s="665">
        <v>0</v>
      </c>
      <c r="F51" s="665">
        <v>0</v>
      </c>
      <c r="G51" s="665">
        <v>0</v>
      </c>
      <c r="H51" s="665">
        <v>0</v>
      </c>
      <c r="I51" s="665">
        <v>0</v>
      </c>
      <c r="J51" s="665">
        <v>0</v>
      </c>
      <c r="K51" s="665">
        <v>0</v>
      </c>
      <c r="L51" s="665">
        <v>0</v>
      </c>
      <c r="M51" s="665">
        <v>0</v>
      </c>
      <c r="N51" s="664"/>
      <c r="O51" s="655"/>
      <c r="P51" s="655"/>
      <c r="Q51" s="655"/>
      <c r="R51" s="655"/>
      <c r="S51" s="655"/>
      <c r="T51" s="655"/>
      <c r="U51" s="655"/>
    </row>
    <row r="52" spans="1:21" ht="20.25">
      <c r="A52" s="662" t="s">
        <v>1696</v>
      </c>
      <c r="B52" s="747">
        <f>B50*B51</f>
        <v>0</v>
      </c>
      <c r="C52" s="747">
        <f t="shared" ref="C52" si="87">C50*C51</f>
        <v>0</v>
      </c>
      <c r="D52" s="747">
        <f t="shared" ref="D52" si="88">D50*D51</f>
        <v>0</v>
      </c>
      <c r="E52" s="747">
        <f t="shared" ref="E52" si="89">E50*E51</f>
        <v>0</v>
      </c>
      <c r="F52" s="747">
        <f t="shared" ref="F52" si="90">F50*F51</f>
        <v>0</v>
      </c>
      <c r="G52" s="747">
        <f t="shared" ref="G52" si="91">G50*G51</f>
        <v>0</v>
      </c>
      <c r="H52" s="747">
        <f t="shared" ref="H52" si="92">H50*H51</f>
        <v>0</v>
      </c>
      <c r="I52" s="747">
        <f t="shared" ref="I52" si="93">I50*I51</f>
        <v>0</v>
      </c>
      <c r="J52" s="747">
        <f t="shared" ref="J52" si="94">J50*J51</f>
        <v>0</v>
      </c>
      <c r="K52" s="747">
        <f t="shared" ref="K52" si="95">K50*K51</f>
        <v>0</v>
      </c>
      <c r="L52" s="747">
        <f t="shared" ref="L52" si="96">L50*L51</f>
        <v>0</v>
      </c>
      <c r="M52" s="747">
        <f t="shared" ref="M52" si="97">M50*M51</f>
        <v>0</v>
      </c>
      <c r="N52" s="666">
        <f>SUM(B52:M52)</f>
        <v>0</v>
      </c>
      <c r="O52" s="655"/>
      <c r="P52" s="655"/>
      <c r="Q52" s="655"/>
      <c r="R52" s="655"/>
      <c r="S52" s="655"/>
      <c r="T52" s="655"/>
      <c r="U52" s="655"/>
    </row>
    <row r="53" spans="1:21" ht="20.25">
      <c r="A53" s="562" t="s">
        <v>1689</v>
      </c>
      <c r="B53" s="655"/>
      <c r="C53" s="655"/>
      <c r="D53" s="655"/>
      <c r="E53" s="655"/>
      <c r="F53" s="655"/>
      <c r="G53" s="655"/>
      <c r="H53" s="655"/>
      <c r="I53" s="655"/>
      <c r="J53" s="655"/>
      <c r="K53" s="655"/>
      <c r="L53" s="655"/>
      <c r="M53" s="655"/>
      <c r="N53" s="655"/>
      <c r="O53" s="655"/>
      <c r="P53" s="655"/>
      <c r="Q53" s="655"/>
      <c r="R53" s="655"/>
      <c r="S53" s="655"/>
      <c r="T53" s="655"/>
      <c r="U53" s="655"/>
    </row>
    <row r="54" spans="1:21" ht="20.25">
      <c r="A54" s="662" t="s">
        <v>1685</v>
      </c>
      <c r="B54" s="663">
        <v>0</v>
      </c>
      <c r="C54" s="663">
        <v>0</v>
      </c>
      <c r="D54" s="663">
        <v>0</v>
      </c>
      <c r="E54" s="663">
        <v>0</v>
      </c>
      <c r="F54" s="663">
        <v>0</v>
      </c>
      <c r="G54" s="663">
        <v>0</v>
      </c>
      <c r="H54" s="663">
        <v>0</v>
      </c>
      <c r="I54" s="663">
        <v>0</v>
      </c>
      <c r="J54" s="663">
        <v>0</v>
      </c>
      <c r="K54" s="663">
        <v>0</v>
      </c>
      <c r="L54" s="663">
        <v>0</v>
      </c>
      <c r="M54" s="663">
        <v>0</v>
      </c>
      <c r="N54" s="664">
        <f>SUM(B54:M54)</f>
        <v>0</v>
      </c>
      <c r="O54" s="655"/>
      <c r="P54" s="655"/>
      <c r="Q54" s="655"/>
      <c r="R54" s="655"/>
      <c r="S54" s="655"/>
      <c r="T54" s="655"/>
      <c r="U54" s="655"/>
    </row>
    <row r="55" spans="1:21" ht="20.25">
      <c r="A55" s="662" t="s">
        <v>1686</v>
      </c>
      <c r="B55" s="665">
        <v>0</v>
      </c>
      <c r="C55" s="665">
        <v>0</v>
      </c>
      <c r="D55" s="665">
        <v>0</v>
      </c>
      <c r="E55" s="665">
        <v>0</v>
      </c>
      <c r="F55" s="665">
        <v>0</v>
      </c>
      <c r="G55" s="665">
        <v>0</v>
      </c>
      <c r="H55" s="665">
        <v>0</v>
      </c>
      <c r="I55" s="665">
        <v>0</v>
      </c>
      <c r="J55" s="665">
        <v>0</v>
      </c>
      <c r="K55" s="665">
        <v>0</v>
      </c>
      <c r="L55" s="665">
        <v>0</v>
      </c>
      <c r="M55" s="665">
        <v>0</v>
      </c>
      <c r="N55" s="664"/>
      <c r="O55" s="655"/>
      <c r="P55" s="655"/>
      <c r="Q55" s="655"/>
      <c r="R55" s="655"/>
      <c r="S55" s="655"/>
      <c r="T55" s="655"/>
      <c r="U55" s="655"/>
    </row>
    <row r="56" spans="1:21" ht="20.25">
      <c r="A56" s="662" t="s">
        <v>1695</v>
      </c>
      <c r="B56" s="747">
        <f>B54*B55</f>
        <v>0</v>
      </c>
      <c r="C56" s="747">
        <f t="shared" ref="C56" si="98">C54*C55</f>
        <v>0</v>
      </c>
      <c r="D56" s="747">
        <f t="shared" ref="D56" si="99">D54*D55</f>
        <v>0</v>
      </c>
      <c r="E56" s="747">
        <f t="shared" ref="E56" si="100">E54*E55</f>
        <v>0</v>
      </c>
      <c r="F56" s="747">
        <f t="shared" ref="F56" si="101">F54*F55</f>
        <v>0</v>
      </c>
      <c r="G56" s="747">
        <f t="shared" ref="G56" si="102">G54*G55</f>
        <v>0</v>
      </c>
      <c r="H56" s="747">
        <f t="shared" ref="H56" si="103">H54*H55</f>
        <v>0</v>
      </c>
      <c r="I56" s="747">
        <f t="shared" ref="I56" si="104">I54*I55</f>
        <v>0</v>
      </c>
      <c r="J56" s="747">
        <f t="shared" ref="J56" si="105">J54*J55</f>
        <v>0</v>
      </c>
      <c r="K56" s="747">
        <f t="shared" ref="K56" si="106">K54*K55</f>
        <v>0</v>
      </c>
      <c r="L56" s="747">
        <f t="shared" ref="L56" si="107">L54*L55</f>
        <v>0</v>
      </c>
      <c r="M56" s="747">
        <f t="shared" ref="M56" si="108">M54*M55</f>
        <v>0</v>
      </c>
      <c r="N56" s="666">
        <f>SUM(B56:M56)</f>
        <v>0</v>
      </c>
      <c r="O56" s="655"/>
      <c r="P56" s="655"/>
      <c r="Q56" s="655"/>
      <c r="R56" s="655"/>
      <c r="S56" s="655"/>
      <c r="T56" s="655"/>
      <c r="U56" s="655"/>
    </row>
    <row r="57" spans="1:21" ht="20.25">
      <c r="A57" s="562" t="s">
        <v>1690</v>
      </c>
      <c r="B57" s="655"/>
      <c r="C57" s="655"/>
      <c r="D57" s="655"/>
      <c r="E57" s="655"/>
      <c r="F57" s="655"/>
      <c r="G57" s="655"/>
      <c r="H57" s="655"/>
      <c r="I57" s="655"/>
      <c r="J57" s="655"/>
      <c r="K57" s="655"/>
      <c r="L57" s="655"/>
      <c r="M57" s="655"/>
      <c r="N57" s="655"/>
      <c r="O57" s="655"/>
      <c r="P57" s="655"/>
      <c r="Q57" s="655"/>
      <c r="R57" s="655"/>
      <c r="S57" s="655"/>
      <c r="T57" s="655"/>
      <c r="U57" s="655"/>
    </row>
    <row r="58" spans="1:21" ht="20.25">
      <c r="A58" s="662" t="s">
        <v>1685</v>
      </c>
      <c r="B58" s="663">
        <v>0</v>
      </c>
      <c r="C58" s="663">
        <v>0</v>
      </c>
      <c r="D58" s="663">
        <v>0</v>
      </c>
      <c r="E58" s="663">
        <v>0</v>
      </c>
      <c r="F58" s="663">
        <v>0</v>
      </c>
      <c r="G58" s="663">
        <v>0</v>
      </c>
      <c r="H58" s="663">
        <v>0</v>
      </c>
      <c r="I58" s="663">
        <v>0</v>
      </c>
      <c r="J58" s="663">
        <v>0</v>
      </c>
      <c r="K58" s="663">
        <v>0</v>
      </c>
      <c r="L58" s="663">
        <v>0</v>
      </c>
      <c r="M58" s="663">
        <v>0</v>
      </c>
      <c r="N58" s="664">
        <f>SUM(B58:M58)</f>
        <v>0</v>
      </c>
      <c r="O58" s="655"/>
      <c r="P58" s="655"/>
      <c r="Q58" s="655"/>
      <c r="R58" s="655"/>
      <c r="S58" s="655"/>
      <c r="T58" s="655"/>
      <c r="U58" s="655"/>
    </row>
    <row r="59" spans="1:21" ht="20.25">
      <c r="A59" s="662" t="s">
        <v>1686</v>
      </c>
      <c r="B59" s="665">
        <v>0</v>
      </c>
      <c r="C59" s="665">
        <v>0</v>
      </c>
      <c r="D59" s="665">
        <v>0</v>
      </c>
      <c r="E59" s="665">
        <v>0</v>
      </c>
      <c r="F59" s="665">
        <v>0</v>
      </c>
      <c r="G59" s="665">
        <v>0</v>
      </c>
      <c r="H59" s="665">
        <v>0</v>
      </c>
      <c r="I59" s="665">
        <v>0</v>
      </c>
      <c r="J59" s="665">
        <v>0</v>
      </c>
      <c r="K59" s="665">
        <v>0</v>
      </c>
      <c r="L59" s="665">
        <v>0</v>
      </c>
      <c r="M59" s="665">
        <v>0</v>
      </c>
      <c r="N59" s="664"/>
      <c r="O59" s="655"/>
      <c r="P59" s="655"/>
      <c r="Q59" s="655"/>
      <c r="R59" s="655"/>
      <c r="S59" s="655"/>
      <c r="T59" s="655"/>
      <c r="U59" s="655"/>
    </row>
    <row r="60" spans="1:21" ht="21" thickBot="1">
      <c r="A60" s="667" t="s">
        <v>1694</v>
      </c>
      <c r="B60" s="747">
        <f>B58*B59</f>
        <v>0</v>
      </c>
      <c r="C60" s="747">
        <f t="shared" ref="C60" si="109">C58*C59</f>
        <v>0</v>
      </c>
      <c r="D60" s="747">
        <f t="shared" ref="D60" si="110">D58*D59</f>
        <v>0</v>
      </c>
      <c r="E60" s="747">
        <f t="shared" ref="E60" si="111">E58*E59</f>
        <v>0</v>
      </c>
      <c r="F60" s="747">
        <f t="shared" ref="F60" si="112">F58*F59</f>
        <v>0</v>
      </c>
      <c r="G60" s="747">
        <f t="shared" ref="G60" si="113">G58*G59</f>
        <v>0</v>
      </c>
      <c r="H60" s="747">
        <f t="shared" ref="H60" si="114">H58*H59</f>
        <v>0</v>
      </c>
      <c r="I60" s="747">
        <f t="shared" ref="I60" si="115">I58*I59</f>
        <v>0</v>
      </c>
      <c r="J60" s="747">
        <f t="shared" ref="J60" si="116">J58*J59</f>
        <v>0</v>
      </c>
      <c r="K60" s="747">
        <f t="shared" ref="K60" si="117">K58*K59</f>
        <v>0</v>
      </c>
      <c r="L60" s="747">
        <f t="shared" ref="L60" si="118">L58*L59</f>
        <v>0</v>
      </c>
      <c r="M60" s="747">
        <f t="shared" ref="M60" si="119">M58*M59</f>
        <v>0</v>
      </c>
      <c r="N60" s="666">
        <f>SUM(B61:M61)</f>
        <v>0</v>
      </c>
      <c r="O60" s="655"/>
      <c r="P60" s="655"/>
      <c r="Q60" s="655"/>
      <c r="R60" s="655"/>
      <c r="S60" s="655"/>
      <c r="T60" s="655"/>
      <c r="U60" s="655"/>
    </row>
    <row r="61" spans="1:21" ht="21" thickBot="1">
      <c r="A61" s="563" t="s">
        <v>1691</v>
      </c>
      <c r="B61" s="751">
        <f>+B44+B48+B52+B56+B60</f>
        <v>0</v>
      </c>
      <c r="C61" s="751">
        <f t="shared" ref="C61" si="120">+C44+C48+C52+C56+C60</f>
        <v>0</v>
      </c>
      <c r="D61" s="751">
        <f t="shared" ref="D61" si="121">+D44+D48+D52+D56+D60</f>
        <v>0</v>
      </c>
      <c r="E61" s="751">
        <f t="shared" ref="E61" si="122">+E44+E48+E52+E56+E60</f>
        <v>0</v>
      </c>
      <c r="F61" s="751">
        <f t="shared" ref="F61" si="123">+F44+F48+F52+F56+F60</f>
        <v>0</v>
      </c>
      <c r="G61" s="751">
        <f t="shared" ref="G61" si="124">+G44+G48+G52+G56+G60</f>
        <v>0</v>
      </c>
      <c r="H61" s="751">
        <f t="shared" ref="H61" si="125">+H44+H48+H52+H56+H60</f>
        <v>0</v>
      </c>
      <c r="I61" s="751">
        <f t="shared" ref="I61" si="126">+I44+I48+I52+I56+I60</f>
        <v>0</v>
      </c>
      <c r="J61" s="751">
        <f t="shared" ref="J61" si="127">+J44+J48+J52+J56+J60</f>
        <v>0</v>
      </c>
      <c r="K61" s="751">
        <f t="shared" ref="K61" si="128">+K44+K48+K52+K56+K60</f>
        <v>0</v>
      </c>
      <c r="L61" s="751">
        <f t="shared" ref="L61" si="129">+L44+L48+L52+L56+L60</f>
        <v>0</v>
      </c>
      <c r="M61" s="751">
        <f>+M44+M48+M52+M56+M60</f>
        <v>0</v>
      </c>
      <c r="N61" s="668">
        <f>+N60+N56+N52+N48+N44</f>
        <v>0</v>
      </c>
      <c r="O61" s="655"/>
      <c r="P61" s="655"/>
      <c r="Q61" s="655"/>
      <c r="R61" s="655"/>
      <c r="S61" s="655"/>
      <c r="T61" s="655"/>
      <c r="U61" s="655"/>
    </row>
    <row r="62" spans="1:21" ht="24" thickBot="1">
      <c r="A62" s="669" t="s">
        <v>1692</v>
      </c>
      <c r="B62" s="744">
        <f>+B61</f>
        <v>0</v>
      </c>
      <c r="C62" s="745">
        <f>+B62+C61</f>
        <v>0</v>
      </c>
      <c r="D62" s="745">
        <f t="shared" ref="D62" si="130">+C62+D61</f>
        <v>0</v>
      </c>
      <c r="E62" s="745">
        <f t="shared" ref="E62" si="131">+D62+E61</f>
        <v>0</v>
      </c>
      <c r="F62" s="745">
        <f t="shared" ref="F62" si="132">+E62+F61</f>
        <v>0</v>
      </c>
      <c r="G62" s="745">
        <f t="shared" ref="G62" si="133">+F62+G61</f>
        <v>0</v>
      </c>
      <c r="H62" s="745">
        <f t="shared" ref="H62" si="134">+G62+H61</f>
        <v>0</v>
      </c>
      <c r="I62" s="745">
        <f t="shared" ref="I62" si="135">+H62+I61</f>
        <v>0</v>
      </c>
      <c r="J62" s="745">
        <f t="shared" ref="J62" si="136">+I62+J61</f>
        <v>0</v>
      </c>
      <c r="K62" s="745">
        <f t="shared" ref="K62" si="137">+J62+K61</f>
        <v>0</v>
      </c>
      <c r="L62" s="745">
        <f t="shared" ref="L62" si="138">+K62+L61</f>
        <v>0</v>
      </c>
      <c r="M62" s="745">
        <f t="shared" ref="M62" si="139">+L62+M61</f>
        <v>0</v>
      </c>
      <c r="N62" s="655"/>
      <c r="O62" s="655"/>
      <c r="P62" s="655"/>
      <c r="Q62" s="655"/>
      <c r="R62" s="655"/>
      <c r="S62" s="655"/>
      <c r="T62" s="655"/>
      <c r="U62" s="655"/>
    </row>
    <row r="63" spans="1:21" ht="21" thickTop="1">
      <c r="A63" s="670"/>
      <c r="B63" s="671"/>
      <c r="C63" s="671"/>
      <c r="D63" s="671"/>
      <c r="E63" s="671"/>
      <c r="F63" s="671"/>
      <c r="G63" s="671"/>
      <c r="H63" s="671"/>
      <c r="I63" s="671"/>
      <c r="J63" s="671"/>
      <c r="K63" s="671"/>
      <c r="L63" s="671"/>
      <c r="M63" s="671"/>
      <c r="N63" s="654"/>
      <c r="O63" s="655"/>
      <c r="P63" s="655"/>
      <c r="Q63" s="655"/>
      <c r="R63" s="655"/>
      <c r="S63" s="655"/>
      <c r="T63" s="655"/>
      <c r="U63" s="655"/>
    </row>
    <row r="64" spans="1:21" ht="20.25">
      <c r="A64" s="670"/>
      <c r="B64" s="671"/>
      <c r="C64" s="671"/>
      <c r="D64" s="671"/>
      <c r="E64" s="671"/>
      <c r="F64" s="671"/>
      <c r="G64" s="671"/>
      <c r="H64" s="671"/>
      <c r="I64" s="671"/>
      <c r="J64" s="671"/>
      <c r="K64" s="671"/>
      <c r="L64" s="671"/>
      <c r="M64" s="671"/>
      <c r="N64" s="654"/>
      <c r="O64" s="655"/>
      <c r="P64" s="655"/>
      <c r="Q64" s="655"/>
      <c r="R64" s="655"/>
      <c r="S64" s="655"/>
      <c r="T64" s="655"/>
      <c r="U64" s="655"/>
    </row>
    <row r="65" spans="1:21" s="41" customFormat="1" ht="20.25">
      <c r="A65" s="670"/>
      <c r="B65" s="671"/>
      <c r="C65" s="671"/>
      <c r="D65" s="671"/>
      <c r="E65" s="671"/>
      <c r="F65" s="671"/>
      <c r="G65" s="671"/>
      <c r="H65" s="671"/>
      <c r="I65" s="671"/>
      <c r="J65" s="671"/>
      <c r="K65" s="671"/>
      <c r="L65" s="671"/>
      <c r="M65" s="671"/>
      <c r="N65" s="654"/>
      <c r="O65" s="655"/>
      <c r="P65" s="655"/>
      <c r="Q65" s="655"/>
      <c r="R65" s="655"/>
      <c r="S65" s="655"/>
      <c r="T65" s="655"/>
      <c r="U65" s="655"/>
    </row>
    <row r="66" spans="1:21" ht="20.25">
      <c r="A66" s="670"/>
      <c r="B66" s="671"/>
      <c r="C66" s="671"/>
      <c r="D66" s="671"/>
      <c r="E66" s="671"/>
      <c r="F66" s="671"/>
      <c r="G66" s="671"/>
      <c r="H66" s="671"/>
      <c r="I66" s="671"/>
      <c r="J66" s="671"/>
      <c r="K66" s="671"/>
      <c r="L66" s="671"/>
      <c r="M66" s="671"/>
      <c r="N66" s="654"/>
      <c r="O66" s="655"/>
      <c r="P66" s="655"/>
      <c r="Q66" s="655"/>
      <c r="R66" s="655"/>
      <c r="S66" s="655"/>
      <c r="T66" s="655"/>
      <c r="U66" s="655"/>
    </row>
    <row r="67" spans="1:21" ht="19.5" thickBot="1">
      <c r="A67" s="654"/>
      <c r="B67" s="654"/>
      <c r="C67" s="654"/>
      <c r="D67" s="654"/>
      <c r="E67" s="654"/>
      <c r="F67" s="654"/>
      <c r="G67" s="654"/>
      <c r="H67" s="654"/>
      <c r="I67" s="654"/>
      <c r="J67" s="654"/>
      <c r="K67" s="654"/>
      <c r="L67" s="654"/>
      <c r="M67" s="654"/>
      <c r="N67" s="654"/>
      <c r="O67" s="655"/>
      <c r="P67" s="655"/>
      <c r="Q67" s="655"/>
      <c r="R67" s="655"/>
      <c r="S67" s="655"/>
      <c r="T67" s="655"/>
      <c r="U67" s="655"/>
    </row>
    <row r="68" spans="1:21" ht="19.5" thickBot="1">
      <c r="A68" s="558" t="str">
        <f>+A35</f>
        <v>Datum: xx.xx.xxxx</v>
      </c>
      <c r="B68" s="654"/>
      <c r="C68" s="654"/>
      <c r="D68" s="654"/>
      <c r="E68" s="654"/>
      <c r="F68" s="654"/>
      <c r="G68" s="654"/>
      <c r="H68" s="654"/>
      <c r="I68" s="654"/>
      <c r="J68" s="654"/>
      <c r="K68" s="654"/>
      <c r="L68" s="654"/>
      <c r="M68" s="654"/>
      <c r="N68" s="654"/>
      <c r="O68" s="655"/>
      <c r="P68" s="655"/>
      <c r="Q68" s="655"/>
      <c r="R68" s="655"/>
      <c r="S68" s="655"/>
      <c r="T68" s="655"/>
      <c r="U68" s="655"/>
    </row>
    <row r="69" spans="1:21" ht="19.5" thickBot="1">
      <c r="A69" s="655"/>
      <c r="B69" s="654"/>
      <c r="C69" s="654"/>
      <c r="D69" s="654"/>
      <c r="E69" s="654"/>
      <c r="F69" s="654"/>
      <c r="G69" s="654"/>
      <c r="H69" s="654"/>
      <c r="I69" s="654"/>
      <c r="J69" s="654"/>
      <c r="K69" s="654"/>
      <c r="L69" s="654"/>
      <c r="M69" s="654"/>
      <c r="N69" s="654"/>
      <c r="O69" s="655"/>
      <c r="P69" s="655"/>
      <c r="Q69" s="655"/>
      <c r="R69" s="655"/>
      <c r="S69" s="655"/>
      <c r="T69" s="655"/>
      <c r="U69" s="655"/>
    </row>
    <row r="70" spans="1:21" ht="21" thickBot="1">
      <c r="A70" s="804" t="str">
        <f>+A37</f>
        <v>Name des Projektes:   XXX</v>
      </c>
      <c r="B70" s="805"/>
      <c r="C70" s="654"/>
      <c r="D70" s="656" t="s">
        <v>2</v>
      </c>
      <c r="E70" s="657"/>
      <c r="F70" s="657"/>
      <c r="G70" s="657"/>
      <c r="H70" s="657"/>
      <c r="I70" s="657"/>
      <c r="J70" s="657"/>
      <c r="K70" s="657"/>
      <c r="L70" s="657"/>
      <c r="M70" s="657"/>
      <c r="N70" s="658"/>
      <c r="O70" s="655"/>
      <c r="P70" s="655"/>
      <c r="Q70" s="655"/>
      <c r="R70" s="655"/>
      <c r="S70" s="655"/>
      <c r="T70" s="655"/>
      <c r="U70" s="655"/>
    </row>
    <row r="71" spans="1:21" s="41" customFormat="1" ht="20.25">
      <c r="A71" s="564"/>
      <c r="B71" s="564"/>
      <c r="C71" s="654"/>
      <c r="D71" s="654"/>
      <c r="E71" s="657"/>
      <c r="F71" s="657"/>
      <c r="G71" s="657"/>
      <c r="H71" s="657"/>
      <c r="I71" s="657"/>
      <c r="J71" s="657"/>
      <c r="K71" s="657"/>
      <c r="L71" s="657"/>
      <c r="M71" s="657"/>
      <c r="N71" s="658"/>
      <c r="O71" s="655"/>
      <c r="P71" s="655"/>
      <c r="Q71" s="655"/>
      <c r="R71" s="655"/>
      <c r="S71" s="655"/>
      <c r="T71" s="655"/>
      <c r="U71" s="655"/>
    </row>
    <row r="72" spans="1:21" ht="27.75">
      <c r="A72" s="561" t="s">
        <v>1708</v>
      </c>
      <c r="B72" s="659"/>
      <c r="C72" s="658"/>
      <c r="D72" s="658"/>
      <c r="E72" s="658"/>
      <c r="F72" s="658"/>
      <c r="G72" s="658"/>
      <c r="H72" s="658"/>
      <c r="I72" s="658"/>
      <c r="J72" s="658"/>
      <c r="K72" s="658"/>
      <c r="L72" s="658"/>
      <c r="M72" s="658"/>
      <c r="N72" s="658"/>
      <c r="O72" s="655"/>
      <c r="P72" s="655"/>
      <c r="Q72" s="655"/>
      <c r="R72" s="655"/>
      <c r="S72" s="655"/>
      <c r="T72" s="655"/>
      <c r="U72" s="655"/>
    </row>
    <row r="73" spans="1:21" ht="20.25">
      <c r="A73" s="660"/>
      <c r="B73" s="661" t="s">
        <v>99</v>
      </c>
      <c r="C73" s="661" t="s">
        <v>100</v>
      </c>
      <c r="D73" s="661" t="s">
        <v>101</v>
      </c>
      <c r="E73" s="661" t="s">
        <v>102</v>
      </c>
      <c r="F73" s="661" t="s">
        <v>103</v>
      </c>
      <c r="G73" s="661" t="s">
        <v>104</v>
      </c>
      <c r="H73" s="661" t="s">
        <v>105</v>
      </c>
      <c r="I73" s="661" t="s">
        <v>106</v>
      </c>
      <c r="J73" s="661" t="s">
        <v>107</v>
      </c>
      <c r="K73" s="661" t="s">
        <v>108</v>
      </c>
      <c r="L73" s="661" t="s">
        <v>109</v>
      </c>
      <c r="M73" s="661" t="s">
        <v>110</v>
      </c>
      <c r="N73" s="541" t="s">
        <v>16</v>
      </c>
      <c r="O73" s="655"/>
      <c r="P73" s="655"/>
      <c r="Q73" s="655"/>
      <c r="R73" s="655"/>
      <c r="S73" s="655"/>
      <c r="T73" s="655"/>
      <c r="U73" s="655"/>
    </row>
    <row r="74" spans="1:21" ht="20.25">
      <c r="A74" s="562" t="s">
        <v>1684</v>
      </c>
      <c r="B74" s="655"/>
      <c r="C74" s="655"/>
      <c r="D74" s="655"/>
      <c r="E74" s="655"/>
      <c r="F74" s="655"/>
      <c r="G74" s="655"/>
      <c r="H74" s="655"/>
      <c r="I74" s="655"/>
      <c r="J74" s="655"/>
      <c r="K74" s="655"/>
      <c r="L74" s="655"/>
      <c r="M74" s="655"/>
      <c r="N74" s="655"/>
      <c r="O74" s="655"/>
      <c r="P74" s="655"/>
      <c r="Q74" s="655"/>
      <c r="R74" s="655"/>
      <c r="S74" s="655"/>
      <c r="T74" s="655"/>
      <c r="U74" s="655"/>
    </row>
    <row r="75" spans="1:21" ht="20.25">
      <c r="A75" s="662" t="s">
        <v>1685</v>
      </c>
      <c r="B75" s="663">
        <v>0</v>
      </c>
      <c r="C75" s="663">
        <v>0</v>
      </c>
      <c r="D75" s="663">
        <v>0</v>
      </c>
      <c r="E75" s="663">
        <v>0</v>
      </c>
      <c r="F75" s="663">
        <v>0</v>
      </c>
      <c r="G75" s="663">
        <v>0</v>
      </c>
      <c r="H75" s="663">
        <v>0</v>
      </c>
      <c r="I75" s="663">
        <v>0</v>
      </c>
      <c r="J75" s="663">
        <v>0</v>
      </c>
      <c r="K75" s="663">
        <v>0</v>
      </c>
      <c r="L75" s="663">
        <v>0</v>
      </c>
      <c r="M75" s="663">
        <v>0</v>
      </c>
      <c r="N75" s="664">
        <f>SUM(B75:M75)</f>
        <v>0</v>
      </c>
      <c r="O75" s="655"/>
      <c r="P75" s="655"/>
      <c r="Q75" s="655"/>
      <c r="R75" s="655"/>
      <c r="S75" s="655"/>
      <c r="T75" s="655"/>
      <c r="U75" s="655"/>
    </row>
    <row r="76" spans="1:21" ht="20.25">
      <c r="A76" s="662" t="s">
        <v>1686</v>
      </c>
      <c r="B76" s="665">
        <v>0</v>
      </c>
      <c r="C76" s="665">
        <v>0</v>
      </c>
      <c r="D76" s="665">
        <v>0</v>
      </c>
      <c r="E76" s="665">
        <v>0</v>
      </c>
      <c r="F76" s="665">
        <v>0</v>
      </c>
      <c r="G76" s="665">
        <v>0</v>
      </c>
      <c r="H76" s="665">
        <v>0</v>
      </c>
      <c r="I76" s="665">
        <v>0</v>
      </c>
      <c r="J76" s="665">
        <v>0</v>
      </c>
      <c r="K76" s="665">
        <v>0</v>
      </c>
      <c r="L76" s="665">
        <v>0</v>
      </c>
      <c r="M76" s="665">
        <v>0</v>
      </c>
      <c r="N76" s="664"/>
      <c r="O76" s="655"/>
      <c r="P76" s="655"/>
      <c r="Q76" s="655"/>
      <c r="R76" s="655"/>
      <c r="S76" s="655"/>
      <c r="T76" s="655"/>
      <c r="U76" s="655"/>
    </row>
    <row r="77" spans="1:21" ht="20.25">
      <c r="A77" s="662" t="s">
        <v>1693</v>
      </c>
      <c r="B77" s="747">
        <f>B75*B76</f>
        <v>0</v>
      </c>
      <c r="C77" s="747">
        <f t="shared" ref="C77" si="140">C75*C76</f>
        <v>0</v>
      </c>
      <c r="D77" s="747">
        <f t="shared" ref="D77" si="141">D75*D76</f>
        <v>0</v>
      </c>
      <c r="E77" s="747">
        <f t="shared" ref="E77" si="142">E75*E76</f>
        <v>0</v>
      </c>
      <c r="F77" s="747">
        <f t="shared" ref="F77" si="143">F75*F76</f>
        <v>0</v>
      </c>
      <c r="G77" s="747">
        <f t="shared" ref="G77" si="144">G75*G76</f>
        <v>0</v>
      </c>
      <c r="H77" s="747">
        <f t="shared" ref="H77" si="145">H75*H76</f>
        <v>0</v>
      </c>
      <c r="I77" s="747">
        <f t="shared" ref="I77" si="146">I75*I76</f>
        <v>0</v>
      </c>
      <c r="J77" s="747">
        <f t="shared" ref="J77" si="147">J75*J76</f>
        <v>0</v>
      </c>
      <c r="K77" s="747">
        <f t="shared" ref="K77" si="148">K75*K76</f>
        <v>0</v>
      </c>
      <c r="L77" s="747">
        <f t="shared" ref="L77" si="149">L75*L76</f>
        <v>0</v>
      </c>
      <c r="M77" s="747">
        <f t="shared" ref="M77" si="150">M75*M76</f>
        <v>0</v>
      </c>
      <c r="N77" s="738">
        <f>SUM(B77:M77)</f>
        <v>0</v>
      </c>
      <c r="O77" s="655"/>
      <c r="P77" s="655"/>
      <c r="Q77" s="655"/>
      <c r="R77" s="655"/>
      <c r="S77" s="655"/>
      <c r="T77" s="655"/>
      <c r="U77" s="655"/>
    </row>
    <row r="78" spans="1:21" ht="20.25">
      <c r="A78" s="562" t="s">
        <v>1687</v>
      </c>
      <c r="B78" s="655"/>
      <c r="C78" s="655"/>
      <c r="D78" s="655"/>
      <c r="E78" s="655"/>
      <c r="F78" s="655"/>
      <c r="G78" s="655"/>
      <c r="H78" s="655"/>
      <c r="I78" s="655"/>
      <c r="J78" s="655"/>
      <c r="K78" s="655"/>
      <c r="L78" s="655"/>
      <c r="M78" s="655"/>
      <c r="N78" s="655"/>
      <c r="O78" s="655"/>
      <c r="P78" s="655"/>
      <c r="Q78" s="655"/>
      <c r="R78" s="655"/>
      <c r="S78" s="655"/>
      <c r="T78" s="655"/>
      <c r="U78" s="655"/>
    </row>
    <row r="79" spans="1:21" ht="20.25">
      <c r="A79" s="662" t="s">
        <v>1685</v>
      </c>
      <c r="B79" s="663">
        <v>0</v>
      </c>
      <c r="C79" s="663">
        <v>0</v>
      </c>
      <c r="D79" s="663">
        <v>0</v>
      </c>
      <c r="E79" s="663">
        <v>0</v>
      </c>
      <c r="F79" s="663">
        <v>0</v>
      </c>
      <c r="G79" s="663">
        <v>0</v>
      </c>
      <c r="H79" s="663">
        <v>0</v>
      </c>
      <c r="I79" s="663">
        <v>0</v>
      </c>
      <c r="J79" s="663">
        <v>0</v>
      </c>
      <c r="K79" s="663">
        <v>0</v>
      </c>
      <c r="L79" s="663">
        <v>0</v>
      </c>
      <c r="M79" s="663">
        <v>0</v>
      </c>
      <c r="N79" s="664">
        <f>SUM(B79:M79)</f>
        <v>0</v>
      </c>
      <c r="O79" s="655"/>
      <c r="P79" s="655"/>
      <c r="Q79" s="655"/>
      <c r="R79" s="655"/>
      <c r="S79" s="655"/>
      <c r="T79" s="655"/>
      <c r="U79" s="655"/>
    </row>
    <row r="80" spans="1:21" ht="20.25">
      <c r="A80" s="662" t="s">
        <v>1686</v>
      </c>
      <c r="B80" s="665">
        <v>0</v>
      </c>
      <c r="C80" s="665">
        <v>0</v>
      </c>
      <c r="D80" s="665">
        <v>0</v>
      </c>
      <c r="E80" s="665">
        <v>0</v>
      </c>
      <c r="F80" s="665">
        <v>0</v>
      </c>
      <c r="G80" s="665">
        <v>0</v>
      </c>
      <c r="H80" s="665">
        <v>0</v>
      </c>
      <c r="I80" s="665">
        <v>0</v>
      </c>
      <c r="J80" s="665">
        <v>0</v>
      </c>
      <c r="K80" s="665">
        <v>0</v>
      </c>
      <c r="L80" s="665">
        <v>0</v>
      </c>
      <c r="M80" s="665">
        <v>0</v>
      </c>
      <c r="N80" s="664"/>
      <c r="O80" s="655"/>
      <c r="P80" s="655"/>
      <c r="Q80" s="655"/>
      <c r="R80" s="655"/>
      <c r="S80" s="655"/>
      <c r="T80" s="655"/>
      <c r="U80" s="655"/>
    </row>
    <row r="81" spans="1:21" ht="20.25">
      <c r="A81" s="662" t="s">
        <v>1697</v>
      </c>
      <c r="B81" s="747">
        <f>B79*B80</f>
        <v>0</v>
      </c>
      <c r="C81" s="747">
        <f t="shared" ref="C81" si="151">C79*C80</f>
        <v>0</v>
      </c>
      <c r="D81" s="747">
        <f t="shared" ref="D81" si="152">D79*D80</f>
        <v>0</v>
      </c>
      <c r="E81" s="747">
        <f t="shared" ref="E81" si="153">E79*E80</f>
        <v>0</v>
      </c>
      <c r="F81" s="747">
        <f t="shared" ref="F81" si="154">F79*F80</f>
        <v>0</v>
      </c>
      <c r="G81" s="747">
        <f t="shared" ref="G81" si="155">G79*G80</f>
        <v>0</v>
      </c>
      <c r="H81" s="747">
        <f t="shared" ref="H81" si="156">H79*H80</f>
        <v>0</v>
      </c>
      <c r="I81" s="747">
        <f t="shared" ref="I81" si="157">I79*I80</f>
        <v>0</v>
      </c>
      <c r="J81" s="747">
        <f t="shared" ref="J81" si="158">J79*J80</f>
        <v>0</v>
      </c>
      <c r="K81" s="747">
        <f t="shared" ref="K81" si="159">K79*K80</f>
        <v>0</v>
      </c>
      <c r="L81" s="747">
        <f t="shared" ref="L81" si="160">L79*L80</f>
        <v>0</v>
      </c>
      <c r="M81" s="747">
        <f t="shared" ref="M81" si="161">M79*M80</f>
        <v>0</v>
      </c>
      <c r="N81" s="666">
        <f>SUM(B81:M81)</f>
        <v>0</v>
      </c>
      <c r="O81" s="655"/>
      <c r="P81" s="655"/>
      <c r="Q81" s="655"/>
      <c r="R81" s="655"/>
      <c r="S81" s="655"/>
      <c r="T81" s="655"/>
      <c r="U81" s="655"/>
    </row>
    <row r="82" spans="1:21" ht="20.25">
      <c r="A82" s="562" t="s">
        <v>1688</v>
      </c>
      <c r="B82" s="655"/>
      <c r="C82" s="655"/>
      <c r="D82" s="655"/>
      <c r="E82" s="655"/>
      <c r="F82" s="655"/>
      <c r="G82" s="655"/>
      <c r="H82" s="655"/>
      <c r="I82" s="655"/>
      <c r="J82" s="655"/>
      <c r="K82" s="655"/>
      <c r="L82" s="655"/>
      <c r="M82" s="655"/>
      <c r="N82" s="655"/>
      <c r="O82" s="655"/>
      <c r="P82" s="655"/>
      <c r="Q82" s="655"/>
      <c r="R82" s="655"/>
      <c r="S82" s="655"/>
      <c r="T82" s="655"/>
      <c r="U82" s="655"/>
    </row>
    <row r="83" spans="1:21" ht="20.25">
      <c r="A83" s="662" t="s">
        <v>1685</v>
      </c>
      <c r="B83" s="663">
        <v>0</v>
      </c>
      <c r="C83" s="663">
        <v>0</v>
      </c>
      <c r="D83" s="663">
        <v>0</v>
      </c>
      <c r="E83" s="663">
        <v>0</v>
      </c>
      <c r="F83" s="663">
        <v>0</v>
      </c>
      <c r="G83" s="663">
        <v>0</v>
      </c>
      <c r="H83" s="663">
        <v>0</v>
      </c>
      <c r="I83" s="663">
        <v>0</v>
      </c>
      <c r="J83" s="663">
        <v>0</v>
      </c>
      <c r="K83" s="663">
        <v>0</v>
      </c>
      <c r="L83" s="663">
        <v>0</v>
      </c>
      <c r="M83" s="663">
        <v>0</v>
      </c>
      <c r="N83" s="664">
        <f>SUM(B83:M83)</f>
        <v>0</v>
      </c>
      <c r="O83" s="655"/>
      <c r="P83" s="655"/>
      <c r="Q83" s="655"/>
      <c r="R83" s="655"/>
      <c r="S83" s="655"/>
      <c r="T83" s="655"/>
      <c r="U83" s="655"/>
    </row>
    <row r="84" spans="1:21" ht="20.25">
      <c r="A84" s="662" t="s">
        <v>1686</v>
      </c>
      <c r="B84" s="665">
        <v>0</v>
      </c>
      <c r="C84" s="665">
        <v>0</v>
      </c>
      <c r="D84" s="665">
        <v>0</v>
      </c>
      <c r="E84" s="665">
        <v>0</v>
      </c>
      <c r="F84" s="665">
        <v>0</v>
      </c>
      <c r="G84" s="665">
        <v>0</v>
      </c>
      <c r="H84" s="665">
        <v>0</v>
      </c>
      <c r="I84" s="665">
        <v>0</v>
      </c>
      <c r="J84" s="665">
        <v>0</v>
      </c>
      <c r="K84" s="665">
        <v>0</v>
      </c>
      <c r="L84" s="665">
        <v>0</v>
      </c>
      <c r="M84" s="665">
        <v>0</v>
      </c>
      <c r="N84" s="664"/>
      <c r="O84" s="655"/>
      <c r="P84" s="655"/>
      <c r="Q84" s="655"/>
      <c r="R84" s="655"/>
      <c r="S84" s="655"/>
      <c r="T84" s="655"/>
      <c r="U84" s="655"/>
    </row>
    <row r="85" spans="1:21" ht="20.25">
      <c r="A85" s="662" t="s">
        <v>1696</v>
      </c>
      <c r="B85" s="747">
        <f>B83*B84</f>
        <v>0</v>
      </c>
      <c r="C85" s="747">
        <f t="shared" ref="C85" si="162">C83*C84</f>
        <v>0</v>
      </c>
      <c r="D85" s="747">
        <f t="shared" ref="D85" si="163">D83*D84</f>
        <v>0</v>
      </c>
      <c r="E85" s="747">
        <f t="shared" ref="E85" si="164">E83*E84</f>
        <v>0</v>
      </c>
      <c r="F85" s="747">
        <f t="shared" ref="F85" si="165">F83*F84</f>
        <v>0</v>
      </c>
      <c r="G85" s="747">
        <f t="shared" ref="G85" si="166">G83*G84</f>
        <v>0</v>
      </c>
      <c r="H85" s="747">
        <f t="shared" ref="H85" si="167">H83*H84</f>
        <v>0</v>
      </c>
      <c r="I85" s="747">
        <f t="shared" ref="I85" si="168">I83*I84</f>
        <v>0</v>
      </c>
      <c r="J85" s="747">
        <f t="shared" ref="J85" si="169">J83*J84</f>
        <v>0</v>
      </c>
      <c r="K85" s="747">
        <f t="shared" ref="K85" si="170">K83*K84</f>
        <v>0</v>
      </c>
      <c r="L85" s="747">
        <f t="shared" ref="L85" si="171">L83*L84</f>
        <v>0</v>
      </c>
      <c r="M85" s="747">
        <f t="shared" ref="M85" si="172">M83*M84</f>
        <v>0</v>
      </c>
      <c r="N85" s="666">
        <f>SUM(B85:M85)</f>
        <v>0</v>
      </c>
      <c r="O85" s="655"/>
      <c r="P85" s="655"/>
      <c r="Q85" s="655"/>
      <c r="R85" s="655"/>
      <c r="S85" s="655"/>
      <c r="T85" s="655"/>
      <c r="U85" s="655"/>
    </row>
    <row r="86" spans="1:21" ht="20.25">
      <c r="A86" s="562" t="s">
        <v>1689</v>
      </c>
      <c r="B86" s="655"/>
      <c r="C86" s="655"/>
      <c r="D86" s="655"/>
      <c r="E86" s="655"/>
      <c r="F86" s="655"/>
      <c r="G86" s="655"/>
      <c r="H86" s="655"/>
      <c r="I86" s="655"/>
      <c r="J86" s="655"/>
      <c r="K86" s="655"/>
      <c r="L86" s="655"/>
      <c r="M86" s="655"/>
      <c r="N86" s="655"/>
      <c r="O86" s="655"/>
      <c r="P86" s="655"/>
      <c r="Q86" s="655"/>
      <c r="R86" s="655"/>
      <c r="S86" s="655"/>
      <c r="T86" s="655"/>
      <c r="U86" s="655"/>
    </row>
    <row r="87" spans="1:21" ht="20.25">
      <c r="A87" s="662" t="s">
        <v>1685</v>
      </c>
      <c r="B87" s="663">
        <v>0</v>
      </c>
      <c r="C87" s="663">
        <v>0</v>
      </c>
      <c r="D87" s="663">
        <v>0</v>
      </c>
      <c r="E87" s="663">
        <v>0</v>
      </c>
      <c r="F87" s="663">
        <v>0</v>
      </c>
      <c r="G87" s="663">
        <v>0</v>
      </c>
      <c r="H87" s="663">
        <v>0</v>
      </c>
      <c r="I87" s="663">
        <v>0</v>
      </c>
      <c r="J87" s="663">
        <v>0</v>
      </c>
      <c r="K87" s="663">
        <v>0</v>
      </c>
      <c r="L87" s="663">
        <v>0</v>
      </c>
      <c r="M87" s="663">
        <v>0</v>
      </c>
      <c r="N87" s="664">
        <f>SUM(B87:M87)</f>
        <v>0</v>
      </c>
      <c r="O87" s="655"/>
      <c r="P87" s="655"/>
      <c r="Q87" s="655"/>
      <c r="R87" s="655"/>
      <c r="S87" s="655"/>
      <c r="T87" s="655"/>
      <c r="U87" s="655"/>
    </row>
    <row r="88" spans="1:21" ht="20.25">
      <c r="A88" s="662" t="s">
        <v>1686</v>
      </c>
      <c r="B88" s="665">
        <v>0</v>
      </c>
      <c r="C88" s="665">
        <v>0</v>
      </c>
      <c r="D88" s="665">
        <v>0</v>
      </c>
      <c r="E88" s="665">
        <v>0</v>
      </c>
      <c r="F88" s="665">
        <v>0</v>
      </c>
      <c r="G88" s="665">
        <v>0</v>
      </c>
      <c r="H88" s="665">
        <v>0</v>
      </c>
      <c r="I88" s="665">
        <v>0</v>
      </c>
      <c r="J88" s="665">
        <v>0</v>
      </c>
      <c r="K88" s="665">
        <v>0</v>
      </c>
      <c r="L88" s="665">
        <v>0</v>
      </c>
      <c r="M88" s="665">
        <v>0</v>
      </c>
      <c r="N88" s="664"/>
      <c r="O88" s="655"/>
      <c r="P88" s="655"/>
      <c r="Q88" s="655"/>
      <c r="R88" s="655"/>
      <c r="S88" s="655"/>
      <c r="T88" s="655"/>
      <c r="U88" s="655"/>
    </row>
    <row r="89" spans="1:21" ht="20.25">
      <c r="A89" s="662" t="s">
        <v>1695</v>
      </c>
      <c r="B89" s="747">
        <f>B87*B88</f>
        <v>0</v>
      </c>
      <c r="C89" s="747">
        <f t="shared" ref="C89" si="173">C87*C88</f>
        <v>0</v>
      </c>
      <c r="D89" s="747">
        <f t="shared" ref="D89" si="174">D87*D88</f>
        <v>0</v>
      </c>
      <c r="E89" s="747">
        <f t="shared" ref="E89" si="175">E87*E88</f>
        <v>0</v>
      </c>
      <c r="F89" s="747">
        <f t="shared" ref="F89" si="176">F87*F88</f>
        <v>0</v>
      </c>
      <c r="G89" s="747">
        <f t="shared" ref="G89" si="177">G87*G88</f>
        <v>0</v>
      </c>
      <c r="H89" s="747">
        <f t="shared" ref="H89" si="178">H87*H88</f>
        <v>0</v>
      </c>
      <c r="I89" s="747">
        <f t="shared" ref="I89" si="179">I87*I88</f>
        <v>0</v>
      </c>
      <c r="J89" s="747">
        <f t="shared" ref="J89" si="180">J87*J88</f>
        <v>0</v>
      </c>
      <c r="K89" s="747">
        <f t="shared" ref="K89" si="181">K87*K88</f>
        <v>0</v>
      </c>
      <c r="L89" s="747">
        <f t="shared" ref="L89" si="182">L87*L88</f>
        <v>0</v>
      </c>
      <c r="M89" s="747">
        <f t="shared" ref="M89" si="183">M87*M88</f>
        <v>0</v>
      </c>
      <c r="N89" s="666">
        <f>SUM(B89:M89)</f>
        <v>0</v>
      </c>
      <c r="O89" s="655"/>
      <c r="P89" s="655"/>
      <c r="Q89" s="655"/>
      <c r="R89" s="655"/>
      <c r="S89" s="655"/>
      <c r="T89" s="655"/>
      <c r="U89" s="655"/>
    </row>
    <row r="90" spans="1:21" ht="20.25">
      <c r="A90" s="562" t="s">
        <v>1690</v>
      </c>
      <c r="B90" s="655"/>
      <c r="C90" s="655"/>
      <c r="D90" s="655"/>
      <c r="E90" s="655"/>
      <c r="F90" s="655"/>
      <c r="G90" s="655"/>
      <c r="H90" s="655"/>
      <c r="I90" s="655"/>
      <c r="J90" s="655"/>
      <c r="K90" s="655"/>
      <c r="L90" s="655"/>
      <c r="M90" s="655"/>
      <c r="N90" s="655"/>
      <c r="O90" s="655"/>
      <c r="P90" s="655"/>
      <c r="Q90" s="655"/>
      <c r="R90" s="655"/>
      <c r="S90" s="655"/>
      <c r="T90" s="655"/>
      <c r="U90" s="655"/>
    </row>
    <row r="91" spans="1:21" ht="20.25">
      <c r="A91" s="662" t="s">
        <v>1685</v>
      </c>
      <c r="B91" s="663">
        <v>0</v>
      </c>
      <c r="C91" s="663">
        <v>0</v>
      </c>
      <c r="D91" s="663">
        <v>0</v>
      </c>
      <c r="E91" s="663">
        <v>0</v>
      </c>
      <c r="F91" s="663">
        <v>0</v>
      </c>
      <c r="G91" s="663">
        <v>0</v>
      </c>
      <c r="H91" s="663">
        <v>0</v>
      </c>
      <c r="I91" s="663">
        <v>0</v>
      </c>
      <c r="J91" s="663">
        <v>0</v>
      </c>
      <c r="K91" s="663">
        <v>0</v>
      </c>
      <c r="L91" s="663">
        <v>0</v>
      </c>
      <c r="M91" s="663">
        <v>0</v>
      </c>
      <c r="N91" s="664">
        <f>SUM(B91:M91)</f>
        <v>0</v>
      </c>
      <c r="O91" s="655"/>
      <c r="P91" s="655"/>
      <c r="Q91" s="655"/>
      <c r="R91" s="655"/>
      <c r="S91" s="655"/>
      <c r="T91" s="655"/>
      <c r="U91" s="655"/>
    </row>
    <row r="92" spans="1:21" ht="20.25">
      <c r="A92" s="662" t="s">
        <v>1686</v>
      </c>
      <c r="B92" s="665">
        <v>0</v>
      </c>
      <c r="C92" s="665">
        <v>0</v>
      </c>
      <c r="D92" s="665">
        <v>0</v>
      </c>
      <c r="E92" s="665">
        <v>0</v>
      </c>
      <c r="F92" s="665">
        <v>0</v>
      </c>
      <c r="G92" s="665">
        <v>0</v>
      </c>
      <c r="H92" s="665">
        <v>0</v>
      </c>
      <c r="I92" s="665">
        <v>0</v>
      </c>
      <c r="J92" s="665">
        <v>0</v>
      </c>
      <c r="K92" s="665">
        <v>0</v>
      </c>
      <c r="L92" s="665">
        <v>0</v>
      </c>
      <c r="M92" s="665">
        <v>0</v>
      </c>
      <c r="N92" s="664"/>
      <c r="O92" s="655"/>
      <c r="P92" s="655"/>
      <c r="Q92" s="655"/>
      <c r="R92" s="655"/>
      <c r="S92" s="655"/>
      <c r="T92" s="655"/>
      <c r="U92" s="655"/>
    </row>
    <row r="93" spans="1:21" ht="21" thickBot="1">
      <c r="A93" s="667" t="s">
        <v>1694</v>
      </c>
      <c r="B93" s="747">
        <f>B91*B92</f>
        <v>0</v>
      </c>
      <c r="C93" s="747">
        <f t="shared" ref="C93" si="184">C91*C92</f>
        <v>0</v>
      </c>
      <c r="D93" s="747">
        <f t="shared" ref="D93" si="185">D91*D92</f>
        <v>0</v>
      </c>
      <c r="E93" s="747">
        <f t="shared" ref="E93" si="186">E91*E92</f>
        <v>0</v>
      </c>
      <c r="F93" s="747">
        <f t="shared" ref="F93" si="187">F91*F92</f>
        <v>0</v>
      </c>
      <c r="G93" s="747">
        <f t="shared" ref="G93" si="188">G91*G92</f>
        <v>0</v>
      </c>
      <c r="H93" s="747">
        <f t="shared" ref="H93" si="189">H91*H92</f>
        <v>0</v>
      </c>
      <c r="I93" s="747">
        <f t="shared" ref="I93" si="190">I91*I92</f>
        <v>0</v>
      </c>
      <c r="J93" s="747">
        <f t="shared" ref="J93" si="191">J91*J92</f>
        <v>0</v>
      </c>
      <c r="K93" s="747">
        <f t="shared" ref="K93" si="192">K91*K92</f>
        <v>0</v>
      </c>
      <c r="L93" s="747">
        <f t="shared" ref="L93" si="193">L91*L92</f>
        <v>0</v>
      </c>
      <c r="M93" s="747">
        <f t="shared" ref="M93" si="194">M91*M92</f>
        <v>0</v>
      </c>
      <c r="N93" s="666">
        <f>SUM(B94:M94)</f>
        <v>0</v>
      </c>
      <c r="O93" s="655"/>
      <c r="P93" s="655"/>
      <c r="Q93" s="655"/>
      <c r="R93" s="655"/>
      <c r="S93" s="655"/>
      <c r="T93" s="655"/>
      <c r="U93" s="655"/>
    </row>
    <row r="94" spans="1:21" ht="21" thickBot="1">
      <c r="A94" s="563" t="s">
        <v>1691</v>
      </c>
      <c r="B94" s="751">
        <f>+B77+B81+B85+B89+B93</f>
        <v>0</v>
      </c>
      <c r="C94" s="751">
        <f t="shared" ref="C94:L94" si="195">+C77+C81+C85+C89+C93</f>
        <v>0</v>
      </c>
      <c r="D94" s="751">
        <f t="shared" si="195"/>
        <v>0</v>
      </c>
      <c r="E94" s="751">
        <f t="shared" si="195"/>
        <v>0</v>
      </c>
      <c r="F94" s="751">
        <f t="shared" si="195"/>
        <v>0</v>
      </c>
      <c r="G94" s="751">
        <f t="shared" si="195"/>
        <v>0</v>
      </c>
      <c r="H94" s="751">
        <f t="shared" si="195"/>
        <v>0</v>
      </c>
      <c r="I94" s="751">
        <f t="shared" si="195"/>
        <v>0</v>
      </c>
      <c r="J94" s="751">
        <f t="shared" si="195"/>
        <v>0</v>
      </c>
      <c r="K94" s="751">
        <f t="shared" si="195"/>
        <v>0</v>
      </c>
      <c r="L94" s="751">
        <f t="shared" si="195"/>
        <v>0</v>
      </c>
      <c r="M94" s="751">
        <f>+M77+M81+M85+M89+M93</f>
        <v>0</v>
      </c>
      <c r="N94" s="668">
        <f>+N93+N89+N85+N81+N77</f>
        <v>0</v>
      </c>
      <c r="O94" s="655"/>
      <c r="P94" s="655"/>
      <c r="Q94" s="655"/>
      <c r="R94" s="655"/>
      <c r="S94" s="655"/>
      <c r="T94" s="655"/>
      <c r="U94" s="655"/>
    </row>
    <row r="95" spans="1:21" ht="24" thickBot="1">
      <c r="A95" s="669" t="s">
        <v>1692</v>
      </c>
      <c r="B95" s="744">
        <f>+B94</f>
        <v>0</v>
      </c>
      <c r="C95" s="745">
        <f>+B95+C94</f>
        <v>0</v>
      </c>
      <c r="D95" s="745">
        <f t="shared" ref="D95" si="196">+C95+D94</f>
        <v>0</v>
      </c>
      <c r="E95" s="745">
        <f t="shared" ref="E95" si="197">+D95+E94</f>
        <v>0</v>
      </c>
      <c r="F95" s="745">
        <f t="shared" ref="F95" si="198">+E95+F94</f>
        <v>0</v>
      </c>
      <c r="G95" s="745">
        <f t="shared" ref="G95" si="199">+F95+G94</f>
        <v>0</v>
      </c>
      <c r="H95" s="745">
        <f t="shared" ref="H95" si="200">+G95+H94</f>
        <v>0</v>
      </c>
      <c r="I95" s="745">
        <f t="shared" ref="I95" si="201">+H95+I94</f>
        <v>0</v>
      </c>
      <c r="J95" s="745">
        <f t="shared" ref="J95" si="202">+I95+J94</f>
        <v>0</v>
      </c>
      <c r="K95" s="745">
        <f t="shared" ref="K95" si="203">+J95+K94</f>
        <v>0</v>
      </c>
      <c r="L95" s="745">
        <f t="shared" ref="L95" si="204">+K95+L94</f>
        <v>0</v>
      </c>
      <c r="M95" s="745">
        <f t="shared" ref="M95" si="205">+L95+M94</f>
        <v>0</v>
      </c>
      <c r="N95" s="655"/>
      <c r="O95" s="655"/>
      <c r="P95" s="655"/>
      <c r="Q95" s="655"/>
      <c r="R95" s="655"/>
      <c r="S95" s="655"/>
      <c r="T95" s="655"/>
      <c r="U95" s="655"/>
    </row>
    <row r="96" spans="1:21" ht="21" thickTop="1">
      <c r="A96" s="670"/>
      <c r="B96" s="671"/>
      <c r="C96" s="671"/>
      <c r="D96" s="671"/>
      <c r="E96" s="671"/>
      <c r="F96" s="671"/>
      <c r="G96" s="671"/>
      <c r="H96" s="671"/>
      <c r="I96" s="671"/>
      <c r="J96" s="671"/>
      <c r="K96" s="671"/>
      <c r="L96" s="671"/>
      <c r="M96" s="671"/>
      <c r="N96" s="654"/>
      <c r="O96" s="655"/>
      <c r="P96" s="655"/>
      <c r="Q96" s="655"/>
      <c r="R96" s="655"/>
      <c r="S96" s="655"/>
      <c r="T96" s="655"/>
      <c r="U96" s="655"/>
    </row>
    <row r="97" spans="1:21" ht="21" customHeight="1">
      <c r="A97" s="803" t="s">
        <v>1712</v>
      </c>
      <c r="B97" s="803"/>
      <c r="C97" s="803"/>
      <c r="D97" s="803"/>
      <c r="E97" s="803"/>
      <c r="F97" s="803"/>
      <c r="G97" s="803"/>
      <c r="H97" s="803"/>
      <c r="I97" s="803"/>
      <c r="J97" s="803"/>
      <c r="K97" s="803"/>
      <c r="L97" s="803"/>
      <c r="M97" s="803"/>
      <c r="N97" s="654"/>
      <c r="O97" s="655"/>
      <c r="P97" s="655"/>
      <c r="Q97" s="655"/>
      <c r="R97" s="655"/>
      <c r="S97" s="655"/>
      <c r="T97" s="655"/>
      <c r="U97" s="655"/>
    </row>
    <row r="98" spans="1:21" ht="21" customHeight="1">
      <c r="A98" s="803"/>
      <c r="B98" s="803"/>
      <c r="C98" s="803"/>
      <c r="D98" s="803"/>
      <c r="E98" s="803"/>
      <c r="F98" s="803"/>
      <c r="G98" s="803"/>
      <c r="H98" s="803"/>
      <c r="I98" s="803"/>
      <c r="J98" s="803"/>
      <c r="K98" s="803"/>
      <c r="L98" s="803"/>
      <c r="M98" s="803"/>
      <c r="N98" s="654"/>
      <c r="O98" s="655"/>
      <c r="P98" s="655"/>
      <c r="Q98" s="655"/>
      <c r="R98" s="655"/>
      <c r="S98" s="655"/>
      <c r="T98" s="655"/>
      <c r="U98" s="655"/>
    </row>
    <row r="99" spans="1:21" ht="20.25" customHeight="1">
      <c r="A99" s="803"/>
      <c r="B99" s="803"/>
      <c r="C99" s="803"/>
      <c r="D99" s="803"/>
      <c r="E99" s="803"/>
      <c r="F99" s="803"/>
      <c r="G99" s="803"/>
      <c r="H99" s="803"/>
      <c r="I99" s="803"/>
      <c r="J99" s="803"/>
      <c r="K99" s="803"/>
      <c r="L99" s="803"/>
      <c r="M99" s="803"/>
      <c r="N99" s="654"/>
      <c r="O99" s="655"/>
      <c r="P99" s="655"/>
      <c r="Q99" s="655"/>
      <c r="R99" s="655"/>
      <c r="S99" s="655"/>
      <c r="T99" s="655"/>
      <c r="U99" s="655"/>
    </row>
    <row r="100" spans="1:21" ht="20.25">
      <c r="A100" s="670"/>
      <c r="B100" s="671"/>
      <c r="C100" s="671"/>
      <c r="D100" s="671"/>
      <c r="E100" s="671"/>
      <c r="F100" s="671"/>
      <c r="G100" s="671"/>
      <c r="H100" s="671"/>
      <c r="I100" s="671"/>
      <c r="J100" s="671"/>
      <c r="K100" s="671"/>
      <c r="L100" s="671"/>
      <c r="M100" s="671"/>
      <c r="N100" s="654"/>
      <c r="O100" s="655"/>
      <c r="P100" s="655"/>
      <c r="Q100" s="655"/>
      <c r="R100" s="655"/>
      <c r="S100" s="655"/>
      <c r="T100" s="655"/>
      <c r="U100" s="655"/>
    </row>
    <row r="101" spans="1:21" ht="20.25">
      <c r="A101" s="670"/>
      <c r="B101" s="671"/>
      <c r="C101" s="671"/>
      <c r="D101" s="671"/>
      <c r="E101" s="671"/>
      <c r="F101" s="671"/>
      <c r="G101" s="671"/>
      <c r="H101" s="671"/>
      <c r="I101" s="671"/>
      <c r="J101" s="671"/>
      <c r="K101" s="671"/>
      <c r="L101" s="671"/>
      <c r="M101" s="671"/>
      <c r="N101" s="654"/>
      <c r="O101" s="655"/>
      <c r="P101" s="655"/>
      <c r="Q101" s="655"/>
      <c r="R101" s="655"/>
      <c r="S101" s="655"/>
      <c r="T101" s="655"/>
      <c r="U101" s="655"/>
    </row>
    <row r="102" spans="1:21" ht="20.25">
      <c r="A102" s="670"/>
      <c r="B102" s="671"/>
      <c r="C102" s="671"/>
      <c r="D102" s="671"/>
      <c r="E102" s="671"/>
      <c r="F102" s="671"/>
      <c r="G102" s="671"/>
      <c r="H102" s="671"/>
      <c r="I102" s="671"/>
      <c r="J102" s="671"/>
      <c r="K102" s="671"/>
      <c r="L102" s="671"/>
      <c r="M102" s="671"/>
      <c r="N102" s="654"/>
      <c r="O102" s="655"/>
      <c r="P102" s="655"/>
      <c r="Q102" s="655"/>
      <c r="R102" s="655"/>
      <c r="S102" s="655"/>
      <c r="T102" s="655"/>
      <c r="U102" s="655"/>
    </row>
    <row r="103" spans="1:21" ht="20.25">
      <c r="A103" s="670"/>
      <c r="B103" s="671"/>
      <c r="C103" s="671"/>
      <c r="D103" s="671"/>
      <c r="E103" s="671"/>
      <c r="F103" s="671"/>
      <c r="G103" s="671"/>
      <c r="H103" s="671"/>
      <c r="I103" s="671"/>
      <c r="J103" s="671"/>
      <c r="K103" s="671"/>
      <c r="L103" s="671"/>
      <c r="M103" s="671"/>
      <c r="N103" s="654"/>
      <c r="O103" s="655"/>
      <c r="P103" s="655"/>
      <c r="Q103" s="655"/>
      <c r="R103" s="655"/>
      <c r="S103" s="655"/>
      <c r="T103" s="655"/>
      <c r="U103" s="655"/>
    </row>
    <row r="104" spans="1:21" ht="20.25">
      <c r="A104" s="670"/>
      <c r="B104" s="671"/>
      <c r="C104" s="671"/>
      <c r="D104" s="671"/>
      <c r="E104" s="671"/>
      <c r="F104" s="671"/>
      <c r="G104" s="671"/>
      <c r="H104" s="671"/>
      <c r="I104" s="671"/>
      <c r="J104" s="671"/>
      <c r="K104" s="671"/>
      <c r="L104" s="671"/>
      <c r="M104" s="671"/>
      <c r="N104" s="654"/>
      <c r="O104" s="655"/>
      <c r="P104" s="655"/>
      <c r="Q104" s="655"/>
      <c r="R104" s="655"/>
      <c r="S104" s="655"/>
      <c r="T104" s="655"/>
      <c r="U104" s="655"/>
    </row>
    <row r="105" spans="1:21" ht="20.25">
      <c r="A105" s="670"/>
      <c r="B105" s="671"/>
      <c r="C105" s="671"/>
      <c r="D105" s="671"/>
      <c r="E105" s="671"/>
      <c r="F105" s="671"/>
      <c r="G105" s="671"/>
      <c r="H105" s="671"/>
      <c r="I105" s="671"/>
      <c r="J105" s="671"/>
      <c r="K105" s="671"/>
      <c r="L105" s="671"/>
      <c r="M105" s="671"/>
      <c r="N105" s="654"/>
      <c r="O105" s="655"/>
      <c r="P105" s="655"/>
      <c r="Q105" s="655"/>
      <c r="R105" s="655"/>
      <c r="S105" s="655"/>
      <c r="T105" s="655"/>
      <c r="U105" s="655"/>
    </row>
    <row r="106" spans="1:21" ht="20.25">
      <c r="A106" s="670"/>
      <c r="B106" s="671"/>
      <c r="C106" s="671"/>
      <c r="D106" s="671"/>
      <c r="E106" s="671"/>
      <c r="F106" s="671"/>
      <c r="G106" s="671"/>
      <c r="H106" s="671"/>
      <c r="I106" s="671"/>
      <c r="J106" s="671"/>
      <c r="K106" s="671"/>
      <c r="L106" s="671"/>
      <c r="M106" s="671"/>
      <c r="N106" s="654"/>
      <c r="O106" s="655"/>
      <c r="P106" s="655"/>
      <c r="Q106" s="655"/>
      <c r="R106" s="655"/>
      <c r="S106" s="655"/>
      <c r="T106" s="655"/>
      <c r="U106" s="655"/>
    </row>
    <row r="107" spans="1:21" ht="20.25">
      <c r="A107" s="670"/>
      <c r="B107" s="671"/>
      <c r="C107" s="671"/>
      <c r="D107" s="671"/>
      <c r="E107" s="671"/>
      <c r="F107" s="671"/>
      <c r="G107" s="671"/>
      <c r="H107" s="671"/>
      <c r="I107" s="671"/>
      <c r="J107" s="671"/>
      <c r="K107" s="671"/>
      <c r="L107" s="671"/>
      <c r="M107" s="671"/>
      <c r="N107" s="654"/>
      <c r="O107" s="655"/>
      <c r="P107" s="655"/>
      <c r="Q107" s="655"/>
      <c r="R107" s="655"/>
      <c r="S107" s="655"/>
      <c r="T107" s="655"/>
      <c r="U107" s="655"/>
    </row>
    <row r="108" spans="1:21" ht="20.25">
      <c r="A108" s="670"/>
      <c r="B108" s="671"/>
      <c r="C108" s="671"/>
      <c r="D108" s="671"/>
      <c r="E108" s="671"/>
      <c r="F108" s="671"/>
      <c r="G108" s="671"/>
      <c r="H108" s="671"/>
      <c r="I108" s="671"/>
      <c r="J108" s="671"/>
      <c r="K108" s="671"/>
      <c r="L108" s="671"/>
      <c r="M108" s="671"/>
      <c r="N108" s="654"/>
      <c r="O108" s="655"/>
      <c r="P108" s="655"/>
      <c r="Q108" s="655"/>
      <c r="R108" s="655"/>
      <c r="S108" s="655"/>
      <c r="T108" s="655"/>
      <c r="U108" s="655"/>
    </row>
    <row r="109" spans="1:21" ht="20.25">
      <c r="A109" s="670"/>
      <c r="B109" s="671"/>
      <c r="C109" s="671"/>
      <c r="D109" s="671"/>
      <c r="E109" s="671"/>
      <c r="F109" s="671"/>
      <c r="G109" s="671"/>
      <c r="H109" s="671"/>
      <c r="I109" s="671"/>
      <c r="J109" s="671"/>
      <c r="K109" s="671"/>
      <c r="L109" s="671"/>
      <c r="M109" s="671"/>
      <c r="N109" s="654"/>
      <c r="O109" s="655"/>
      <c r="P109" s="655"/>
      <c r="Q109" s="655"/>
      <c r="R109" s="655"/>
      <c r="S109" s="655"/>
      <c r="T109" s="655"/>
      <c r="U109" s="655"/>
    </row>
    <row r="110" spans="1:21" ht="20.25">
      <c r="A110" s="670"/>
      <c r="B110" s="671"/>
      <c r="C110" s="671"/>
      <c r="D110" s="671"/>
      <c r="E110" s="671"/>
      <c r="F110" s="671"/>
      <c r="G110" s="671"/>
      <c r="H110" s="671"/>
      <c r="I110" s="671"/>
      <c r="J110" s="671"/>
      <c r="K110" s="671"/>
      <c r="L110" s="671"/>
      <c r="M110" s="671"/>
      <c r="N110" s="654"/>
      <c r="O110" s="655"/>
      <c r="P110" s="655"/>
      <c r="Q110" s="655"/>
      <c r="R110" s="655"/>
      <c r="S110" s="655"/>
      <c r="T110" s="655"/>
      <c r="U110" s="655"/>
    </row>
    <row r="111" spans="1:21" ht="20.25">
      <c r="A111" s="670"/>
      <c r="B111" s="671"/>
      <c r="C111" s="671"/>
      <c r="D111" s="671"/>
      <c r="E111" s="671"/>
      <c r="F111" s="671"/>
      <c r="G111" s="671"/>
      <c r="H111" s="671"/>
      <c r="I111" s="671"/>
      <c r="J111" s="671"/>
      <c r="K111" s="671"/>
      <c r="L111" s="671"/>
      <c r="M111" s="671"/>
      <c r="N111" s="654"/>
      <c r="O111" s="655"/>
      <c r="P111" s="655"/>
      <c r="Q111" s="655"/>
      <c r="R111" s="655"/>
      <c r="S111" s="655"/>
      <c r="T111" s="655"/>
      <c r="U111" s="655"/>
    </row>
    <row r="112" spans="1:21" ht="20.25">
      <c r="A112" s="670"/>
      <c r="B112" s="671"/>
      <c r="C112" s="671"/>
      <c r="D112" s="671"/>
      <c r="E112" s="671"/>
      <c r="F112" s="671"/>
      <c r="G112" s="671"/>
      <c r="H112" s="671"/>
      <c r="I112" s="671"/>
      <c r="J112" s="671"/>
      <c r="K112" s="671"/>
      <c r="L112" s="671"/>
      <c r="M112" s="671"/>
      <c r="N112" s="654"/>
      <c r="O112" s="655"/>
      <c r="P112" s="655"/>
      <c r="Q112" s="655"/>
      <c r="R112" s="655"/>
      <c r="S112" s="655"/>
      <c r="T112" s="655"/>
      <c r="U112" s="655"/>
    </row>
    <row r="113" spans="1:21" ht="20.25">
      <c r="A113" s="670"/>
      <c r="B113" s="671"/>
      <c r="C113" s="671"/>
      <c r="D113" s="671"/>
      <c r="E113" s="671"/>
      <c r="F113" s="671"/>
      <c r="G113" s="671"/>
      <c r="H113" s="671"/>
      <c r="I113" s="671"/>
      <c r="J113" s="671"/>
      <c r="K113" s="671"/>
      <c r="L113" s="671"/>
      <c r="M113" s="671"/>
      <c r="N113" s="654"/>
      <c r="O113" s="655"/>
      <c r="P113" s="655"/>
      <c r="Q113" s="655"/>
      <c r="R113" s="655"/>
      <c r="S113" s="655"/>
      <c r="T113" s="655"/>
      <c r="U113" s="655"/>
    </row>
    <row r="114" spans="1:21" ht="20.25">
      <c r="A114" s="670"/>
      <c r="B114" s="671"/>
      <c r="C114" s="671"/>
      <c r="D114" s="671"/>
      <c r="E114" s="671"/>
      <c r="F114" s="671"/>
      <c r="G114" s="671"/>
      <c r="H114" s="671"/>
      <c r="I114" s="671"/>
      <c r="J114" s="671"/>
      <c r="K114" s="671"/>
      <c r="L114" s="671"/>
      <c r="M114" s="671"/>
      <c r="N114" s="654"/>
      <c r="O114" s="655"/>
      <c r="P114" s="655"/>
      <c r="Q114" s="655"/>
      <c r="R114" s="655"/>
      <c r="S114" s="655"/>
      <c r="T114" s="655"/>
      <c r="U114" s="655"/>
    </row>
    <row r="115" spans="1:21" ht="20.25">
      <c r="A115" s="670"/>
      <c r="B115" s="671"/>
      <c r="C115" s="671"/>
      <c r="D115" s="671"/>
      <c r="E115" s="671"/>
      <c r="F115" s="671"/>
      <c r="G115" s="671"/>
      <c r="H115" s="671"/>
      <c r="I115" s="671"/>
      <c r="J115" s="671"/>
      <c r="K115" s="671"/>
      <c r="L115" s="671"/>
      <c r="M115" s="671"/>
      <c r="N115" s="654"/>
      <c r="O115" s="655"/>
      <c r="P115" s="655"/>
      <c r="Q115" s="655"/>
      <c r="R115" s="655"/>
      <c r="S115" s="655"/>
      <c r="T115" s="655"/>
      <c r="U115" s="655"/>
    </row>
    <row r="116" spans="1:21" ht="20.25">
      <c r="A116" s="670"/>
      <c r="B116" s="671"/>
      <c r="C116" s="671"/>
      <c r="D116" s="671"/>
      <c r="E116" s="671"/>
      <c r="F116" s="671"/>
      <c r="G116" s="671"/>
      <c r="H116" s="671"/>
      <c r="I116" s="671"/>
      <c r="J116" s="671"/>
      <c r="K116" s="671"/>
      <c r="L116" s="671"/>
      <c r="M116" s="671"/>
      <c r="N116" s="654"/>
      <c r="O116" s="655"/>
      <c r="P116" s="655"/>
      <c r="Q116" s="655"/>
      <c r="R116" s="655"/>
      <c r="S116" s="655"/>
      <c r="T116" s="655"/>
      <c r="U116" s="655"/>
    </row>
    <row r="117" spans="1:21" ht="20.25">
      <c r="A117" s="670"/>
      <c r="B117" s="671"/>
      <c r="C117" s="671"/>
      <c r="D117" s="671"/>
      <c r="E117" s="671"/>
      <c r="F117" s="671"/>
      <c r="G117" s="671"/>
      <c r="H117" s="671"/>
      <c r="I117" s="671"/>
      <c r="J117" s="671"/>
      <c r="K117" s="671"/>
      <c r="L117" s="671"/>
      <c r="M117" s="671"/>
      <c r="N117" s="654"/>
      <c r="O117" s="655"/>
      <c r="P117" s="655"/>
      <c r="Q117" s="655"/>
      <c r="R117" s="655"/>
      <c r="S117" s="655"/>
      <c r="T117" s="655"/>
      <c r="U117" s="655"/>
    </row>
    <row r="118" spans="1:21" ht="20.25">
      <c r="A118" s="670"/>
      <c r="B118" s="671"/>
      <c r="C118" s="671"/>
      <c r="D118" s="671"/>
      <c r="E118" s="671"/>
      <c r="F118" s="671"/>
      <c r="G118" s="671"/>
      <c r="H118" s="671"/>
      <c r="I118" s="671"/>
      <c r="J118" s="671"/>
      <c r="K118" s="671"/>
      <c r="L118" s="671"/>
      <c r="M118" s="671"/>
      <c r="N118" s="654"/>
      <c r="O118" s="655"/>
      <c r="P118" s="655"/>
      <c r="Q118" s="655"/>
      <c r="R118" s="655"/>
      <c r="S118" s="655"/>
      <c r="T118" s="655"/>
      <c r="U118" s="655"/>
    </row>
    <row r="119" spans="1:21" ht="20.25">
      <c r="A119" s="670"/>
      <c r="B119" s="671"/>
      <c r="C119" s="671"/>
      <c r="D119" s="671"/>
      <c r="E119" s="671"/>
      <c r="F119" s="671"/>
      <c r="G119" s="671"/>
      <c r="H119" s="671"/>
      <c r="I119" s="671"/>
      <c r="J119" s="671"/>
      <c r="K119" s="671"/>
      <c r="L119" s="671"/>
      <c r="M119" s="671"/>
      <c r="N119" s="654"/>
      <c r="O119" s="655"/>
      <c r="P119" s="655"/>
      <c r="Q119" s="655"/>
      <c r="R119" s="655"/>
      <c r="S119" s="655"/>
      <c r="T119" s="655"/>
      <c r="U119" s="655"/>
    </row>
    <row r="120" spans="1:21" ht="20.25">
      <c r="A120" s="670"/>
      <c r="B120" s="671"/>
      <c r="C120" s="671"/>
      <c r="D120" s="671"/>
      <c r="E120" s="671"/>
      <c r="F120" s="671"/>
      <c r="G120" s="671"/>
      <c r="H120" s="671"/>
      <c r="I120" s="671"/>
      <c r="J120" s="671"/>
      <c r="K120" s="671"/>
      <c r="L120" s="671"/>
      <c r="M120" s="671"/>
      <c r="N120" s="654"/>
      <c r="O120" s="655"/>
      <c r="P120" s="655"/>
      <c r="Q120" s="655"/>
      <c r="R120" s="655"/>
      <c r="S120" s="655"/>
      <c r="T120" s="655"/>
      <c r="U120" s="655"/>
    </row>
    <row r="121" spans="1:21" ht="20.25">
      <c r="A121" s="670"/>
      <c r="B121" s="671"/>
      <c r="C121" s="671"/>
      <c r="D121" s="671"/>
      <c r="E121" s="671"/>
      <c r="F121" s="671"/>
      <c r="G121" s="671"/>
      <c r="H121" s="671"/>
      <c r="I121" s="671"/>
      <c r="J121" s="671"/>
      <c r="K121" s="671"/>
      <c r="L121" s="671"/>
      <c r="M121" s="671"/>
      <c r="N121" s="654"/>
      <c r="O121" s="655"/>
      <c r="P121" s="655"/>
      <c r="Q121" s="655"/>
      <c r="R121" s="655"/>
      <c r="S121" s="655"/>
      <c r="T121" s="655"/>
      <c r="U121" s="655"/>
    </row>
    <row r="122" spans="1:21" ht="20.25">
      <c r="A122" s="670"/>
      <c r="B122" s="671"/>
      <c r="C122" s="671"/>
      <c r="D122" s="671"/>
      <c r="E122" s="671"/>
      <c r="F122" s="671"/>
      <c r="G122" s="671"/>
      <c r="H122" s="671"/>
      <c r="I122" s="671"/>
      <c r="J122" s="671"/>
      <c r="K122" s="671"/>
      <c r="L122" s="671"/>
      <c r="M122" s="671"/>
      <c r="N122" s="654"/>
      <c r="O122" s="655"/>
      <c r="P122" s="655"/>
      <c r="Q122" s="655"/>
      <c r="R122" s="655"/>
      <c r="S122" s="655"/>
      <c r="T122" s="655"/>
      <c r="U122" s="655"/>
    </row>
    <row r="123" spans="1:21" ht="20.25">
      <c r="A123" s="670"/>
      <c r="B123" s="671"/>
      <c r="C123" s="671"/>
      <c r="D123" s="671"/>
      <c r="E123" s="671"/>
      <c r="F123" s="671"/>
      <c r="G123" s="671"/>
      <c r="H123" s="671"/>
      <c r="I123" s="671"/>
      <c r="J123" s="671"/>
      <c r="K123" s="671"/>
      <c r="L123" s="671"/>
      <c r="M123" s="671"/>
      <c r="N123" s="654"/>
      <c r="O123" s="655"/>
      <c r="P123" s="655"/>
      <c r="Q123" s="655"/>
      <c r="R123" s="655"/>
      <c r="S123" s="655"/>
      <c r="T123" s="655"/>
      <c r="U123" s="655"/>
    </row>
    <row r="124" spans="1:21" ht="20.25">
      <c r="A124" s="670"/>
      <c r="B124" s="671"/>
      <c r="C124" s="671"/>
      <c r="D124" s="671"/>
      <c r="E124" s="671"/>
      <c r="F124" s="671"/>
      <c r="G124" s="671"/>
      <c r="H124" s="671"/>
      <c r="I124" s="671"/>
      <c r="J124" s="671"/>
      <c r="K124" s="671"/>
      <c r="L124" s="671"/>
      <c r="M124" s="671"/>
      <c r="N124" s="654"/>
      <c r="O124" s="655"/>
      <c r="P124" s="655"/>
      <c r="Q124" s="655"/>
      <c r="R124" s="655"/>
      <c r="S124" s="655"/>
      <c r="T124" s="655"/>
      <c r="U124" s="655"/>
    </row>
    <row r="125" spans="1:21" ht="20.25">
      <c r="A125" s="670"/>
      <c r="B125" s="671"/>
      <c r="C125" s="671"/>
      <c r="D125" s="671"/>
      <c r="E125" s="671"/>
      <c r="F125" s="671"/>
      <c r="G125" s="671"/>
      <c r="H125" s="671"/>
      <c r="I125" s="671"/>
      <c r="J125" s="671"/>
      <c r="K125" s="671"/>
      <c r="L125" s="671"/>
      <c r="M125" s="671"/>
      <c r="N125" s="654"/>
      <c r="O125" s="655"/>
      <c r="P125" s="655"/>
      <c r="Q125" s="655"/>
      <c r="R125" s="655"/>
      <c r="S125" s="655"/>
      <c r="T125" s="655"/>
      <c r="U125" s="655"/>
    </row>
    <row r="126" spans="1:21" ht="20.25">
      <c r="A126" s="670"/>
      <c r="B126" s="671"/>
      <c r="C126" s="671"/>
      <c r="D126" s="671"/>
      <c r="E126" s="671"/>
      <c r="F126" s="671"/>
      <c r="G126" s="671"/>
      <c r="H126" s="671"/>
      <c r="I126" s="671"/>
      <c r="J126" s="671"/>
      <c r="K126" s="671"/>
      <c r="L126" s="671"/>
      <c r="M126" s="671"/>
      <c r="N126" s="654"/>
      <c r="O126" s="655"/>
      <c r="P126" s="655"/>
      <c r="Q126" s="655"/>
      <c r="R126" s="655"/>
      <c r="S126" s="655"/>
      <c r="T126" s="655"/>
      <c r="U126" s="655"/>
    </row>
    <row r="127" spans="1:21" ht="20.25">
      <c r="A127" s="670"/>
      <c r="B127" s="671"/>
      <c r="C127" s="671"/>
      <c r="D127" s="671"/>
      <c r="E127" s="671"/>
      <c r="F127" s="671"/>
      <c r="G127" s="671"/>
      <c r="H127" s="671"/>
      <c r="I127" s="671"/>
      <c r="J127" s="671"/>
      <c r="K127" s="671"/>
      <c r="L127" s="671"/>
      <c r="M127" s="671"/>
      <c r="N127" s="654"/>
      <c r="O127" s="655"/>
      <c r="P127" s="655"/>
      <c r="Q127" s="655"/>
      <c r="R127" s="655"/>
      <c r="S127" s="655"/>
      <c r="T127" s="655"/>
      <c r="U127" s="655"/>
    </row>
    <row r="128" spans="1:21" ht="20.25">
      <c r="A128" s="670"/>
      <c r="B128" s="671"/>
      <c r="C128" s="671"/>
      <c r="D128" s="671"/>
      <c r="E128" s="671"/>
      <c r="F128" s="671"/>
      <c r="G128" s="671"/>
      <c r="H128" s="671"/>
      <c r="I128" s="671"/>
      <c r="J128" s="671"/>
      <c r="K128" s="671"/>
      <c r="L128" s="671"/>
      <c r="M128" s="671"/>
      <c r="N128" s="654"/>
      <c r="O128" s="655"/>
      <c r="P128" s="655"/>
      <c r="Q128" s="655"/>
      <c r="R128" s="655"/>
      <c r="S128" s="655"/>
      <c r="T128" s="655"/>
      <c r="U128" s="655"/>
    </row>
    <row r="129" spans="1:21" ht="20.25">
      <c r="A129" s="670"/>
      <c r="B129" s="671"/>
      <c r="C129" s="671"/>
      <c r="D129" s="671"/>
      <c r="E129" s="671"/>
      <c r="F129" s="671"/>
      <c r="G129" s="671"/>
      <c r="H129" s="671"/>
      <c r="I129" s="671"/>
      <c r="J129" s="671"/>
      <c r="K129" s="671"/>
      <c r="L129" s="671"/>
      <c r="M129" s="671"/>
      <c r="N129" s="654"/>
      <c r="O129" s="655"/>
      <c r="P129" s="655"/>
      <c r="Q129" s="655"/>
      <c r="R129" s="655"/>
      <c r="S129" s="655"/>
      <c r="T129" s="655"/>
      <c r="U129" s="655"/>
    </row>
    <row r="130" spans="1:21" ht="20.25">
      <c r="A130" s="670"/>
      <c r="B130" s="671"/>
      <c r="C130" s="671"/>
      <c r="D130" s="671"/>
      <c r="E130" s="671"/>
      <c r="F130" s="671"/>
      <c r="G130" s="671"/>
      <c r="H130" s="671"/>
      <c r="I130" s="671"/>
      <c r="J130" s="671"/>
      <c r="K130" s="671"/>
      <c r="L130" s="671"/>
      <c r="M130" s="671"/>
      <c r="N130" s="654"/>
      <c r="O130" s="655"/>
      <c r="P130" s="655"/>
      <c r="Q130" s="655"/>
      <c r="R130" s="655"/>
      <c r="S130" s="655"/>
      <c r="T130" s="655"/>
      <c r="U130" s="655"/>
    </row>
    <row r="131" spans="1:21" ht="20.25">
      <c r="A131" s="670"/>
      <c r="B131" s="671"/>
      <c r="C131" s="671"/>
      <c r="D131" s="671"/>
      <c r="E131" s="671"/>
      <c r="F131" s="671"/>
      <c r="G131" s="671"/>
      <c r="H131" s="671"/>
      <c r="I131" s="671"/>
      <c r="J131" s="671"/>
      <c r="K131" s="671"/>
      <c r="L131" s="671"/>
      <c r="M131" s="671"/>
      <c r="N131" s="654"/>
      <c r="O131" s="655"/>
      <c r="P131" s="655"/>
      <c r="Q131" s="655"/>
      <c r="R131" s="655"/>
      <c r="S131" s="655"/>
      <c r="T131" s="655"/>
      <c r="U131" s="655"/>
    </row>
    <row r="132" spans="1:21" ht="20.25">
      <c r="A132" s="670"/>
      <c r="B132" s="671"/>
      <c r="C132" s="671"/>
      <c r="D132" s="671"/>
      <c r="E132" s="671"/>
      <c r="F132" s="671"/>
      <c r="G132" s="671"/>
      <c r="H132" s="671"/>
      <c r="I132" s="671"/>
      <c r="J132" s="671"/>
      <c r="K132" s="671"/>
      <c r="L132" s="671"/>
      <c r="M132" s="671"/>
      <c r="N132" s="654"/>
      <c r="O132" s="655"/>
      <c r="P132" s="655"/>
      <c r="Q132" s="655"/>
      <c r="R132" s="655"/>
      <c r="S132" s="655"/>
      <c r="T132" s="655"/>
      <c r="U132" s="655"/>
    </row>
    <row r="133" spans="1:21" ht="20.25">
      <c r="A133" s="670"/>
      <c r="B133" s="671"/>
      <c r="C133" s="671"/>
      <c r="D133" s="671"/>
      <c r="E133" s="671"/>
      <c r="F133" s="671"/>
      <c r="G133" s="671"/>
      <c r="H133" s="671"/>
      <c r="I133" s="671"/>
      <c r="J133" s="671"/>
      <c r="K133" s="671"/>
      <c r="L133" s="671"/>
      <c r="M133" s="671"/>
      <c r="N133" s="654"/>
      <c r="O133" s="655"/>
      <c r="P133" s="655"/>
      <c r="Q133" s="655"/>
      <c r="R133" s="655"/>
      <c r="S133" s="655"/>
      <c r="T133" s="655"/>
      <c r="U133" s="655"/>
    </row>
    <row r="134" spans="1:21" ht="20.25">
      <c r="A134" s="670"/>
      <c r="B134" s="671"/>
      <c r="C134" s="671"/>
      <c r="D134" s="671"/>
      <c r="E134" s="671"/>
      <c r="F134" s="671"/>
      <c r="G134" s="671"/>
      <c r="H134" s="671"/>
      <c r="I134" s="671"/>
      <c r="J134" s="671"/>
      <c r="K134" s="671"/>
      <c r="L134" s="671"/>
      <c r="M134" s="671"/>
      <c r="N134" s="654"/>
      <c r="O134" s="655"/>
      <c r="P134" s="655"/>
      <c r="Q134" s="655"/>
      <c r="R134" s="655"/>
      <c r="S134" s="655"/>
      <c r="T134" s="655"/>
      <c r="U134" s="655"/>
    </row>
    <row r="135" spans="1:21" ht="20.25">
      <c r="A135" s="670"/>
      <c r="B135" s="671"/>
      <c r="C135" s="671"/>
      <c r="D135" s="671"/>
      <c r="E135" s="671"/>
      <c r="F135" s="671"/>
      <c r="G135" s="671"/>
      <c r="H135" s="671"/>
      <c r="I135" s="671"/>
      <c r="J135" s="671"/>
      <c r="K135" s="671"/>
      <c r="L135" s="671"/>
      <c r="M135" s="671"/>
      <c r="N135" s="654"/>
      <c r="O135" s="655"/>
      <c r="P135" s="655"/>
      <c r="Q135" s="655"/>
      <c r="R135" s="655"/>
      <c r="S135" s="655"/>
      <c r="T135" s="655"/>
      <c r="U135" s="655"/>
    </row>
    <row r="136" spans="1:21" ht="20.25">
      <c r="A136" s="670"/>
      <c r="B136" s="671"/>
      <c r="C136" s="671"/>
      <c r="D136" s="671"/>
      <c r="E136" s="671"/>
      <c r="F136" s="671"/>
      <c r="G136" s="671"/>
      <c r="H136" s="671"/>
      <c r="I136" s="671"/>
      <c r="J136" s="671"/>
      <c r="K136" s="671"/>
      <c r="L136" s="671"/>
      <c r="M136" s="671"/>
      <c r="N136" s="654"/>
      <c r="O136" s="655"/>
      <c r="P136" s="655"/>
      <c r="Q136" s="655"/>
      <c r="R136" s="655"/>
      <c r="S136" s="655"/>
      <c r="T136" s="655"/>
      <c r="U136" s="655"/>
    </row>
    <row r="137" spans="1:21" ht="20.25">
      <c r="A137" s="670"/>
      <c r="B137" s="671"/>
      <c r="C137" s="671"/>
      <c r="D137" s="671"/>
      <c r="E137" s="671"/>
      <c r="F137" s="671"/>
      <c r="G137" s="671"/>
      <c r="H137" s="671"/>
      <c r="I137" s="671"/>
      <c r="J137" s="671"/>
      <c r="K137" s="671"/>
      <c r="L137" s="671"/>
      <c r="M137" s="671"/>
      <c r="N137" s="654"/>
      <c r="O137" s="655"/>
      <c r="P137" s="655"/>
      <c r="Q137" s="655"/>
      <c r="R137" s="655"/>
      <c r="S137" s="655"/>
      <c r="T137" s="655"/>
      <c r="U137" s="655"/>
    </row>
    <row r="138" spans="1:21" ht="20.25">
      <c r="A138" s="670"/>
      <c r="B138" s="671"/>
      <c r="C138" s="671"/>
      <c r="D138" s="671"/>
      <c r="E138" s="671"/>
      <c r="F138" s="671"/>
      <c r="G138" s="671"/>
      <c r="H138" s="671"/>
      <c r="I138" s="671"/>
      <c r="J138" s="671"/>
      <c r="K138" s="671"/>
      <c r="L138" s="671"/>
      <c r="M138" s="671"/>
      <c r="N138" s="654"/>
      <c r="O138" s="655"/>
      <c r="P138" s="655"/>
      <c r="Q138" s="655"/>
      <c r="R138" s="655"/>
      <c r="S138" s="655"/>
      <c r="T138" s="655"/>
      <c r="U138" s="655"/>
    </row>
    <row r="139" spans="1:21" ht="20.25">
      <c r="A139" s="670"/>
      <c r="B139" s="671"/>
      <c r="C139" s="671"/>
      <c r="D139" s="671"/>
      <c r="E139" s="671"/>
      <c r="F139" s="671"/>
      <c r="G139" s="671"/>
      <c r="H139" s="671"/>
      <c r="I139" s="671"/>
      <c r="J139" s="671"/>
      <c r="K139" s="671"/>
      <c r="L139" s="671"/>
      <c r="M139" s="671"/>
      <c r="N139" s="654"/>
      <c r="O139" s="655"/>
      <c r="P139" s="655"/>
      <c r="Q139" s="655"/>
      <c r="R139" s="655"/>
      <c r="S139" s="655"/>
      <c r="T139" s="655"/>
      <c r="U139" s="655"/>
    </row>
    <row r="140" spans="1:21" ht="20.25">
      <c r="A140" s="670"/>
      <c r="B140" s="671"/>
      <c r="C140" s="671"/>
      <c r="D140" s="671"/>
      <c r="E140" s="671"/>
      <c r="F140" s="671"/>
      <c r="G140" s="671"/>
      <c r="H140" s="671"/>
      <c r="I140" s="671"/>
      <c r="J140" s="671"/>
      <c r="K140" s="671"/>
      <c r="L140" s="671"/>
      <c r="M140" s="671"/>
      <c r="N140" s="654"/>
      <c r="O140" s="655"/>
      <c r="P140" s="655"/>
      <c r="Q140" s="655"/>
      <c r="R140" s="655"/>
      <c r="S140" s="655"/>
      <c r="T140" s="655"/>
      <c r="U140" s="655"/>
    </row>
    <row r="141" spans="1:21" ht="20.25">
      <c r="A141" s="670"/>
      <c r="B141" s="671"/>
      <c r="C141" s="671"/>
      <c r="D141" s="671"/>
      <c r="E141" s="671"/>
      <c r="F141" s="671"/>
      <c r="G141" s="671"/>
      <c r="H141" s="671"/>
      <c r="I141" s="671"/>
      <c r="J141" s="671"/>
      <c r="K141" s="671"/>
      <c r="L141" s="671"/>
      <c r="M141" s="671"/>
      <c r="N141" s="654"/>
      <c r="O141" s="655"/>
      <c r="P141" s="655"/>
      <c r="Q141" s="655"/>
      <c r="R141" s="655"/>
      <c r="S141" s="655"/>
      <c r="T141" s="655"/>
      <c r="U141" s="655"/>
    </row>
    <row r="142" spans="1:21" ht="20.25">
      <c r="A142" s="670"/>
      <c r="B142" s="671"/>
      <c r="C142" s="671"/>
      <c r="D142" s="671"/>
      <c r="E142" s="671"/>
      <c r="F142" s="671"/>
      <c r="G142" s="671"/>
      <c r="H142" s="671"/>
      <c r="I142" s="671"/>
      <c r="J142" s="671"/>
      <c r="K142" s="671"/>
      <c r="L142" s="671"/>
      <c r="M142" s="671"/>
      <c r="N142" s="654"/>
      <c r="O142" s="655"/>
      <c r="P142" s="655"/>
      <c r="Q142" s="655"/>
      <c r="R142" s="655"/>
      <c r="S142" s="655"/>
      <c r="T142" s="655"/>
      <c r="U142" s="655"/>
    </row>
    <row r="143" spans="1:21" ht="20.25">
      <c r="A143" s="670"/>
      <c r="B143" s="671"/>
      <c r="C143" s="671"/>
      <c r="D143" s="671"/>
      <c r="E143" s="671"/>
      <c r="F143" s="671"/>
      <c r="G143" s="671"/>
      <c r="H143" s="671"/>
      <c r="I143" s="671"/>
      <c r="J143" s="671"/>
      <c r="K143" s="671"/>
      <c r="L143" s="671"/>
      <c r="M143" s="671"/>
      <c r="N143" s="654"/>
      <c r="O143" s="655"/>
      <c r="P143" s="655"/>
      <c r="Q143" s="655"/>
      <c r="R143" s="655"/>
      <c r="S143" s="655"/>
      <c r="T143" s="655"/>
      <c r="U143" s="655"/>
    </row>
    <row r="144" spans="1:21" ht="20.25">
      <c r="A144" s="670"/>
      <c r="B144" s="671"/>
      <c r="C144" s="671"/>
      <c r="D144" s="671"/>
      <c r="E144" s="671"/>
      <c r="F144" s="671"/>
      <c r="G144" s="671"/>
      <c r="H144" s="671"/>
      <c r="I144" s="671"/>
      <c r="J144" s="671"/>
      <c r="K144" s="671"/>
      <c r="L144" s="671"/>
      <c r="M144" s="671"/>
      <c r="N144" s="654"/>
      <c r="O144" s="655"/>
      <c r="P144" s="655"/>
      <c r="Q144" s="655"/>
      <c r="R144" s="655"/>
      <c r="S144" s="655"/>
      <c r="T144" s="655"/>
      <c r="U144" s="655"/>
    </row>
    <row r="145" spans="1:21" ht="20.25">
      <c r="A145" s="670"/>
      <c r="B145" s="671"/>
      <c r="C145" s="671"/>
      <c r="D145" s="671"/>
      <c r="E145" s="671"/>
      <c r="F145" s="671"/>
      <c r="G145" s="671"/>
      <c r="H145" s="671"/>
      <c r="I145" s="671"/>
      <c r="J145" s="671"/>
      <c r="K145" s="671"/>
      <c r="L145" s="671"/>
      <c r="M145" s="671"/>
      <c r="N145" s="654"/>
      <c r="O145" s="655"/>
      <c r="P145" s="655"/>
      <c r="Q145" s="655"/>
      <c r="R145" s="655"/>
      <c r="S145" s="655"/>
      <c r="T145" s="655"/>
      <c r="U145" s="655"/>
    </row>
    <row r="146" spans="1:21" ht="20.25">
      <c r="A146" s="670"/>
      <c r="B146" s="671"/>
      <c r="C146" s="671"/>
      <c r="D146" s="671"/>
      <c r="E146" s="671"/>
      <c r="F146" s="671"/>
      <c r="G146" s="671"/>
      <c r="H146" s="671"/>
      <c r="I146" s="671"/>
      <c r="J146" s="671"/>
      <c r="K146" s="671"/>
      <c r="L146" s="671"/>
      <c r="M146" s="671"/>
      <c r="N146" s="654"/>
      <c r="O146" s="655"/>
      <c r="P146" s="655"/>
      <c r="Q146" s="655"/>
      <c r="R146" s="655"/>
      <c r="S146" s="655"/>
      <c r="T146" s="655"/>
      <c r="U146" s="655"/>
    </row>
    <row r="147" spans="1:21" ht="20.25">
      <c r="A147" s="670"/>
      <c r="B147" s="671"/>
      <c r="C147" s="671"/>
      <c r="D147" s="671"/>
      <c r="E147" s="671"/>
      <c r="F147" s="671"/>
      <c r="G147" s="671"/>
      <c r="H147" s="671"/>
      <c r="I147" s="671"/>
      <c r="J147" s="671"/>
      <c r="K147" s="671"/>
      <c r="L147" s="671"/>
      <c r="M147" s="671"/>
      <c r="N147" s="654"/>
      <c r="O147" s="655"/>
      <c r="P147" s="655"/>
      <c r="Q147" s="655"/>
      <c r="R147" s="655"/>
      <c r="S147" s="655"/>
      <c r="T147" s="655"/>
      <c r="U147" s="655"/>
    </row>
    <row r="148" spans="1:21" ht="20.25">
      <c r="A148" s="670"/>
      <c r="B148" s="671"/>
      <c r="C148" s="671"/>
      <c r="D148" s="671"/>
      <c r="E148" s="671"/>
      <c r="F148" s="671"/>
      <c r="G148" s="671"/>
      <c r="H148" s="671"/>
      <c r="I148" s="671"/>
      <c r="J148" s="671"/>
      <c r="K148" s="671"/>
      <c r="L148" s="671"/>
      <c r="M148" s="671"/>
      <c r="N148" s="654"/>
      <c r="O148" s="655"/>
      <c r="P148" s="655"/>
      <c r="Q148" s="655"/>
      <c r="R148" s="655"/>
      <c r="S148" s="655"/>
      <c r="T148" s="655"/>
      <c r="U148" s="655"/>
    </row>
    <row r="149" spans="1:21" ht="20.25">
      <c r="A149" s="670"/>
      <c r="B149" s="671"/>
      <c r="C149" s="671"/>
      <c r="D149" s="671"/>
      <c r="E149" s="671"/>
      <c r="F149" s="671"/>
      <c r="G149" s="671"/>
      <c r="H149" s="671"/>
      <c r="I149" s="671"/>
      <c r="J149" s="671"/>
      <c r="K149" s="671"/>
      <c r="L149" s="671"/>
      <c r="M149" s="671"/>
      <c r="N149" s="654"/>
      <c r="O149" s="655"/>
      <c r="P149" s="655"/>
      <c r="Q149" s="655"/>
      <c r="R149" s="655"/>
      <c r="S149" s="655"/>
      <c r="T149" s="655"/>
      <c r="U149" s="655"/>
    </row>
    <row r="150" spans="1:21" ht="20.25">
      <c r="A150" s="670"/>
      <c r="B150" s="671"/>
      <c r="C150" s="671"/>
      <c r="D150" s="671"/>
      <c r="E150" s="671"/>
      <c r="F150" s="671"/>
      <c r="G150" s="671"/>
      <c r="H150" s="671"/>
      <c r="I150" s="671"/>
      <c r="J150" s="671"/>
      <c r="K150" s="671"/>
      <c r="L150" s="671"/>
      <c r="M150" s="671"/>
      <c r="N150" s="654"/>
      <c r="O150" s="655"/>
      <c r="P150" s="655"/>
      <c r="Q150" s="655"/>
      <c r="R150" s="655"/>
      <c r="S150" s="655"/>
      <c r="T150" s="655"/>
      <c r="U150" s="655"/>
    </row>
    <row r="151" spans="1:21" ht="20.25">
      <c r="A151" s="670"/>
      <c r="B151" s="671"/>
      <c r="C151" s="671"/>
      <c r="D151" s="671"/>
      <c r="E151" s="671"/>
      <c r="F151" s="671"/>
      <c r="G151" s="671"/>
      <c r="H151" s="671"/>
      <c r="I151" s="671"/>
      <c r="J151" s="671"/>
      <c r="K151" s="671"/>
      <c r="L151" s="671"/>
      <c r="M151" s="671"/>
      <c r="N151" s="654"/>
      <c r="O151" s="655"/>
      <c r="P151" s="655"/>
      <c r="Q151" s="655"/>
      <c r="R151" s="655"/>
      <c r="S151" s="655"/>
      <c r="T151" s="655"/>
      <c r="U151" s="655"/>
    </row>
    <row r="152" spans="1:21" ht="20.25">
      <c r="A152" s="670"/>
      <c r="B152" s="671"/>
      <c r="C152" s="671"/>
      <c r="D152" s="671"/>
      <c r="E152" s="671"/>
      <c r="F152" s="671"/>
      <c r="G152" s="671"/>
      <c r="H152" s="671"/>
      <c r="I152" s="671"/>
      <c r="J152" s="671"/>
      <c r="K152" s="671"/>
      <c r="L152" s="671"/>
      <c r="M152" s="671"/>
      <c r="N152" s="654"/>
      <c r="O152" s="655"/>
      <c r="P152" s="655"/>
      <c r="Q152" s="655"/>
      <c r="R152" s="655"/>
      <c r="S152" s="655"/>
      <c r="T152" s="655"/>
      <c r="U152" s="655"/>
    </row>
    <row r="153" spans="1:21" ht="20.25">
      <c r="A153" s="670"/>
      <c r="B153" s="671"/>
      <c r="C153" s="671"/>
      <c r="D153" s="671"/>
      <c r="E153" s="671"/>
      <c r="F153" s="671"/>
      <c r="G153" s="671"/>
      <c r="H153" s="671"/>
      <c r="I153" s="671"/>
      <c r="J153" s="671"/>
      <c r="K153" s="671"/>
      <c r="L153" s="671"/>
      <c r="M153" s="671"/>
      <c r="N153" s="654"/>
      <c r="O153" s="655"/>
      <c r="P153" s="655"/>
      <c r="Q153" s="655"/>
      <c r="R153" s="655"/>
      <c r="S153" s="655"/>
      <c r="T153" s="655"/>
      <c r="U153" s="655"/>
    </row>
    <row r="154" spans="1:21" ht="20.25">
      <c r="A154" s="670"/>
      <c r="B154" s="671"/>
      <c r="C154" s="671"/>
      <c r="D154" s="671"/>
      <c r="E154" s="671"/>
      <c r="F154" s="671"/>
      <c r="G154" s="671"/>
      <c r="H154" s="671"/>
      <c r="I154" s="671"/>
      <c r="J154" s="671"/>
      <c r="K154" s="671"/>
      <c r="L154" s="671"/>
      <c r="M154" s="671"/>
      <c r="N154" s="654"/>
      <c r="O154" s="655"/>
      <c r="P154" s="655"/>
      <c r="Q154" s="655"/>
      <c r="R154" s="655"/>
      <c r="S154" s="655"/>
      <c r="T154" s="655"/>
      <c r="U154" s="655"/>
    </row>
    <row r="155" spans="1:21" ht="20.25">
      <c r="A155" s="670"/>
      <c r="B155" s="671"/>
      <c r="C155" s="671"/>
      <c r="D155" s="671"/>
      <c r="E155" s="671"/>
      <c r="F155" s="671"/>
      <c r="G155" s="671"/>
      <c r="H155" s="671"/>
      <c r="I155" s="671"/>
      <c r="J155" s="671"/>
      <c r="K155" s="671"/>
      <c r="L155" s="671"/>
      <c r="M155" s="671"/>
      <c r="N155" s="654"/>
      <c r="O155" s="655"/>
      <c r="P155" s="655"/>
      <c r="Q155" s="655"/>
      <c r="R155" s="655"/>
      <c r="S155" s="655"/>
      <c r="T155" s="655"/>
      <c r="U155" s="655"/>
    </row>
    <row r="156" spans="1:21" ht="20.25">
      <c r="A156" s="670"/>
      <c r="B156" s="671"/>
      <c r="C156" s="671"/>
      <c r="D156" s="671"/>
      <c r="E156" s="671"/>
      <c r="F156" s="671"/>
      <c r="G156" s="671"/>
      <c r="H156" s="671"/>
      <c r="I156" s="671"/>
      <c r="J156" s="671"/>
      <c r="K156" s="671"/>
      <c r="L156" s="671"/>
      <c r="M156" s="671"/>
      <c r="N156" s="654"/>
      <c r="O156" s="655"/>
      <c r="P156" s="655"/>
      <c r="Q156" s="655"/>
      <c r="R156" s="655"/>
      <c r="S156" s="655"/>
      <c r="T156" s="655"/>
      <c r="U156" s="655"/>
    </row>
    <row r="157" spans="1:21" ht="20.25">
      <c r="A157" s="670"/>
      <c r="B157" s="671"/>
      <c r="C157" s="671"/>
      <c r="D157" s="671"/>
      <c r="E157" s="671"/>
      <c r="F157" s="671"/>
      <c r="G157" s="671"/>
      <c r="H157" s="671"/>
      <c r="I157" s="671"/>
      <c r="J157" s="671"/>
      <c r="K157" s="671"/>
      <c r="L157" s="671"/>
      <c r="M157" s="671"/>
      <c r="N157" s="654"/>
      <c r="O157" s="655"/>
      <c r="P157" s="655"/>
      <c r="Q157" s="655"/>
      <c r="R157" s="655"/>
      <c r="S157" s="655"/>
      <c r="T157" s="655"/>
      <c r="U157" s="655"/>
    </row>
    <row r="158" spans="1:21" ht="20.25">
      <c r="A158" s="670"/>
      <c r="B158" s="671"/>
      <c r="C158" s="671"/>
      <c r="D158" s="671"/>
      <c r="E158" s="671"/>
      <c r="F158" s="671"/>
      <c r="G158" s="671"/>
      <c r="H158" s="671"/>
      <c r="I158" s="671"/>
      <c r="J158" s="671"/>
      <c r="K158" s="671"/>
      <c r="L158" s="671"/>
      <c r="M158" s="671"/>
      <c r="N158" s="654"/>
      <c r="O158" s="655"/>
      <c r="P158" s="655"/>
      <c r="Q158" s="655"/>
      <c r="R158" s="655"/>
      <c r="S158" s="655"/>
      <c r="T158" s="655"/>
      <c r="U158" s="655"/>
    </row>
    <row r="159" spans="1:21" ht="20.25">
      <c r="A159" s="670"/>
      <c r="B159" s="671"/>
      <c r="C159" s="671"/>
      <c r="D159" s="671"/>
      <c r="E159" s="671"/>
      <c r="F159" s="671"/>
      <c r="G159" s="671"/>
      <c r="H159" s="671"/>
      <c r="I159" s="671"/>
      <c r="J159" s="671"/>
      <c r="K159" s="671"/>
      <c r="L159" s="671"/>
      <c r="M159" s="671"/>
      <c r="N159" s="654"/>
      <c r="O159" s="655"/>
      <c r="P159" s="655"/>
      <c r="Q159" s="655"/>
      <c r="R159" s="655"/>
      <c r="S159" s="655"/>
      <c r="T159" s="655"/>
      <c r="U159" s="655"/>
    </row>
    <row r="160" spans="1:21" ht="20.25">
      <c r="A160" s="670"/>
      <c r="B160" s="671"/>
      <c r="C160" s="671"/>
      <c r="D160" s="671"/>
      <c r="E160" s="671"/>
      <c r="F160" s="671"/>
      <c r="G160" s="671"/>
      <c r="H160" s="671"/>
      <c r="I160" s="671"/>
      <c r="J160" s="671"/>
      <c r="K160" s="671"/>
      <c r="L160" s="671"/>
      <c r="M160" s="671"/>
      <c r="N160" s="654"/>
      <c r="O160" s="655"/>
      <c r="P160" s="655"/>
      <c r="Q160" s="655"/>
      <c r="R160" s="655"/>
      <c r="S160" s="655"/>
      <c r="T160" s="655"/>
      <c r="U160" s="655"/>
    </row>
    <row r="161" spans="1:21" ht="20.25">
      <c r="A161" s="670"/>
      <c r="B161" s="671"/>
      <c r="C161" s="671"/>
      <c r="D161" s="671"/>
      <c r="E161" s="671"/>
      <c r="F161" s="671"/>
      <c r="G161" s="671"/>
      <c r="H161" s="671"/>
      <c r="I161" s="671"/>
      <c r="J161" s="671"/>
      <c r="K161" s="671"/>
      <c r="L161" s="671"/>
      <c r="M161" s="671"/>
      <c r="N161" s="654"/>
      <c r="O161" s="655"/>
      <c r="P161" s="655"/>
      <c r="Q161" s="655"/>
      <c r="R161" s="655"/>
      <c r="S161" s="655"/>
      <c r="T161" s="655"/>
      <c r="U161" s="655"/>
    </row>
    <row r="162" spans="1:21" ht="20.25">
      <c r="A162" s="670"/>
      <c r="B162" s="671"/>
      <c r="C162" s="671"/>
      <c r="D162" s="671"/>
      <c r="E162" s="671"/>
      <c r="F162" s="671"/>
      <c r="G162" s="671"/>
      <c r="H162" s="671"/>
      <c r="I162" s="671"/>
      <c r="J162" s="671"/>
      <c r="K162" s="671"/>
      <c r="L162" s="671"/>
      <c r="M162" s="671"/>
      <c r="N162" s="654"/>
      <c r="O162" s="655"/>
      <c r="P162" s="655"/>
      <c r="Q162" s="655"/>
      <c r="R162" s="655"/>
      <c r="S162" s="655"/>
      <c r="T162" s="655"/>
      <c r="U162" s="655"/>
    </row>
    <row r="163" spans="1:21" ht="20.25">
      <c r="A163" s="670"/>
      <c r="B163" s="671"/>
      <c r="C163" s="671"/>
      <c r="D163" s="671"/>
      <c r="E163" s="671"/>
      <c r="F163" s="671"/>
      <c r="G163" s="671"/>
      <c r="H163" s="671"/>
      <c r="I163" s="671"/>
      <c r="J163" s="671"/>
      <c r="K163" s="671"/>
      <c r="L163" s="671"/>
      <c r="M163" s="671"/>
      <c r="N163" s="654"/>
      <c r="O163" s="655"/>
      <c r="P163" s="655"/>
      <c r="Q163" s="655"/>
      <c r="R163" s="655"/>
      <c r="S163" s="655"/>
      <c r="T163" s="655"/>
      <c r="U163" s="655"/>
    </row>
    <row r="164" spans="1:21" ht="20.25">
      <c r="A164" s="670"/>
      <c r="B164" s="671"/>
      <c r="C164" s="671"/>
      <c r="D164" s="671"/>
      <c r="E164" s="671"/>
      <c r="F164" s="671"/>
      <c r="G164" s="671"/>
      <c r="H164" s="671"/>
      <c r="I164" s="671"/>
      <c r="J164" s="671"/>
      <c r="K164" s="671"/>
      <c r="L164" s="671"/>
      <c r="M164" s="671"/>
      <c r="N164" s="654"/>
      <c r="O164" s="655"/>
      <c r="P164" s="655"/>
      <c r="Q164" s="655"/>
      <c r="R164" s="655"/>
      <c r="S164" s="655"/>
      <c r="T164" s="655"/>
      <c r="U164" s="655"/>
    </row>
    <row r="165" spans="1:21" ht="20.25">
      <c r="A165" s="670"/>
      <c r="B165" s="671"/>
      <c r="C165" s="671"/>
      <c r="D165" s="671"/>
      <c r="E165" s="671"/>
      <c r="F165" s="671"/>
      <c r="G165" s="671"/>
      <c r="H165" s="671"/>
      <c r="I165" s="671"/>
      <c r="J165" s="671"/>
      <c r="K165" s="671"/>
      <c r="L165" s="671"/>
      <c r="M165" s="671"/>
      <c r="N165" s="654"/>
      <c r="O165" s="655"/>
      <c r="P165" s="655"/>
      <c r="Q165" s="655"/>
      <c r="R165" s="655"/>
      <c r="S165" s="655"/>
      <c r="T165" s="655"/>
      <c r="U165" s="655"/>
    </row>
    <row r="166" spans="1:21" ht="20.25">
      <c r="A166" s="670"/>
      <c r="B166" s="671"/>
      <c r="C166" s="671"/>
      <c r="D166" s="671"/>
      <c r="E166" s="671"/>
      <c r="F166" s="671"/>
      <c r="G166" s="671"/>
      <c r="H166" s="671"/>
      <c r="I166" s="671"/>
      <c r="J166" s="671"/>
      <c r="K166" s="671"/>
      <c r="L166" s="671"/>
      <c r="M166" s="671"/>
      <c r="N166" s="654"/>
      <c r="O166" s="655"/>
      <c r="P166" s="655"/>
      <c r="Q166" s="655"/>
      <c r="R166" s="655"/>
      <c r="S166" s="655"/>
      <c r="T166" s="655"/>
      <c r="U166" s="655"/>
    </row>
    <row r="167" spans="1:21" ht="20.25">
      <c r="A167" s="670"/>
      <c r="B167" s="671"/>
      <c r="C167" s="671"/>
      <c r="D167" s="671"/>
      <c r="E167" s="671"/>
      <c r="F167" s="671"/>
      <c r="G167" s="671"/>
      <c r="H167" s="671"/>
      <c r="I167" s="671"/>
      <c r="J167" s="671"/>
      <c r="K167" s="671"/>
      <c r="L167" s="671"/>
      <c r="M167" s="671"/>
      <c r="N167" s="654"/>
      <c r="O167" s="655"/>
      <c r="P167" s="655"/>
      <c r="Q167" s="655"/>
      <c r="R167" s="655"/>
      <c r="S167" s="655"/>
      <c r="T167" s="655"/>
      <c r="U167" s="655"/>
    </row>
    <row r="168" spans="1:21" ht="20.25">
      <c r="A168" s="670"/>
      <c r="B168" s="671"/>
      <c r="C168" s="671"/>
      <c r="D168" s="671"/>
      <c r="E168" s="671"/>
      <c r="F168" s="671"/>
      <c r="G168" s="671"/>
      <c r="H168" s="671"/>
      <c r="I168" s="671"/>
      <c r="J168" s="671"/>
      <c r="K168" s="671"/>
      <c r="L168" s="671"/>
      <c r="M168" s="671"/>
      <c r="N168" s="654"/>
      <c r="O168" s="655"/>
      <c r="P168" s="655"/>
      <c r="Q168" s="655"/>
      <c r="R168" s="655"/>
      <c r="S168" s="655"/>
      <c r="T168" s="655"/>
      <c r="U168" s="655"/>
    </row>
    <row r="169" spans="1:21" ht="20.25">
      <c r="A169" s="670"/>
      <c r="B169" s="671"/>
      <c r="C169" s="671"/>
      <c r="D169" s="671"/>
      <c r="E169" s="671"/>
      <c r="F169" s="671"/>
      <c r="G169" s="671"/>
      <c r="H169" s="671"/>
      <c r="I169" s="671"/>
      <c r="J169" s="671"/>
      <c r="K169" s="671"/>
      <c r="L169" s="671"/>
      <c r="M169" s="671"/>
      <c r="N169" s="654"/>
      <c r="O169" s="655"/>
      <c r="P169" s="655"/>
      <c r="Q169" s="655"/>
      <c r="R169" s="655"/>
      <c r="S169" s="655"/>
      <c r="T169" s="655"/>
      <c r="U169" s="655"/>
    </row>
    <row r="170" spans="1:21" ht="20.25">
      <c r="A170" s="670"/>
      <c r="B170" s="671"/>
      <c r="C170" s="671"/>
      <c r="D170" s="671"/>
      <c r="E170" s="671"/>
      <c r="F170" s="671"/>
      <c r="G170" s="671"/>
      <c r="H170" s="671"/>
      <c r="I170" s="671"/>
      <c r="J170" s="671"/>
      <c r="K170" s="671"/>
      <c r="L170" s="671"/>
      <c r="M170" s="671"/>
      <c r="N170" s="654"/>
      <c r="O170" s="655"/>
      <c r="P170" s="655"/>
      <c r="Q170" s="655"/>
      <c r="R170" s="655"/>
      <c r="S170" s="655"/>
      <c r="T170" s="655"/>
      <c r="U170" s="655"/>
    </row>
    <row r="171" spans="1:21" ht="20.25">
      <c r="A171" s="670"/>
      <c r="B171" s="671"/>
      <c r="C171" s="671"/>
      <c r="D171" s="671"/>
      <c r="E171" s="671"/>
      <c r="F171" s="671"/>
      <c r="G171" s="671"/>
      <c r="H171" s="671"/>
      <c r="I171" s="671"/>
      <c r="J171" s="671"/>
      <c r="K171" s="671"/>
      <c r="L171" s="671"/>
      <c r="M171" s="671"/>
      <c r="N171" s="654"/>
      <c r="O171" s="655"/>
      <c r="P171" s="655"/>
      <c r="Q171" s="655"/>
      <c r="R171" s="655"/>
      <c r="S171" s="655"/>
      <c r="T171" s="655"/>
      <c r="U171" s="655"/>
    </row>
    <row r="172" spans="1:21" ht="20.25">
      <c r="A172" s="670"/>
      <c r="B172" s="671"/>
      <c r="C172" s="671"/>
      <c r="D172" s="671"/>
      <c r="E172" s="671"/>
      <c r="F172" s="671"/>
      <c r="G172" s="671"/>
      <c r="H172" s="671"/>
      <c r="I172" s="671"/>
      <c r="J172" s="671"/>
      <c r="K172" s="671"/>
      <c r="L172" s="671"/>
      <c r="M172" s="671"/>
      <c r="N172" s="654"/>
      <c r="O172" s="655"/>
      <c r="P172" s="655"/>
      <c r="Q172" s="655"/>
      <c r="R172" s="655"/>
      <c r="S172" s="655"/>
      <c r="T172" s="655"/>
      <c r="U172" s="655"/>
    </row>
    <row r="173" spans="1:21" ht="20.25">
      <c r="A173" s="670"/>
      <c r="B173" s="671"/>
      <c r="C173" s="671"/>
      <c r="D173" s="671"/>
      <c r="E173" s="671"/>
      <c r="F173" s="671"/>
      <c r="G173" s="671"/>
      <c r="H173" s="671"/>
      <c r="I173" s="671"/>
      <c r="J173" s="671"/>
      <c r="K173" s="671"/>
      <c r="L173" s="671"/>
      <c r="M173" s="671"/>
      <c r="N173" s="654"/>
      <c r="O173" s="655"/>
      <c r="P173" s="655"/>
      <c r="Q173" s="655"/>
      <c r="R173" s="655"/>
      <c r="S173" s="655"/>
      <c r="T173" s="655"/>
      <c r="U173" s="655"/>
    </row>
    <row r="174" spans="1:21" ht="20.25">
      <c r="A174" s="670"/>
      <c r="B174" s="671"/>
      <c r="C174" s="671"/>
      <c r="D174" s="671"/>
      <c r="E174" s="671"/>
      <c r="F174" s="671"/>
      <c r="G174" s="671"/>
      <c r="H174" s="671"/>
      <c r="I174" s="671"/>
      <c r="J174" s="671"/>
      <c r="K174" s="671"/>
      <c r="L174" s="671"/>
      <c r="M174" s="671"/>
      <c r="N174" s="654"/>
      <c r="O174" s="655"/>
      <c r="P174" s="655"/>
      <c r="Q174" s="655"/>
      <c r="R174" s="655"/>
      <c r="S174" s="655"/>
      <c r="T174" s="655"/>
      <c r="U174" s="655"/>
    </row>
    <row r="175" spans="1:21" ht="20.25">
      <c r="A175" s="670"/>
      <c r="B175" s="671"/>
      <c r="C175" s="671"/>
      <c r="D175" s="671"/>
      <c r="E175" s="671"/>
      <c r="F175" s="671"/>
      <c r="G175" s="671"/>
      <c r="H175" s="671"/>
      <c r="I175" s="671"/>
      <c r="J175" s="671"/>
      <c r="K175" s="671"/>
      <c r="L175" s="671"/>
      <c r="M175" s="671"/>
      <c r="N175" s="654"/>
      <c r="O175" s="655"/>
      <c r="P175" s="655"/>
      <c r="Q175" s="655"/>
      <c r="R175" s="655"/>
      <c r="S175" s="655"/>
      <c r="T175" s="655"/>
      <c r="U175" s="655"/>
    </row>
    <row r="176" spans="1:21" ht="20.25">
      <c r="A176" s="670"/>
      <c r="B176" s="671"/>
      <c r="C176" s="671"/>
      <c r="D176" s="671"/>
      <c r="E176" s="671"/>
      <c r="F176" s="671"/>
      <c r="G176" s="671"/>
      <c r="H176" s="671"/>
      <c r="I176" s="671"/>
      <c r="J176" s="671"/>
      <c r="K176" s="671"/>
      <c r="L176" s="671"/>
      <c r="M176" s="671"/>
      <c r="N176" s="654"/>
      <c r="O176" s="655"/>
      <c r="P176" s="655"/>
      <c r="Q176" s="655"/>
      <c r="R176" s="655"/>
      <c r="S176" s="655"/>
      <c r="T176" s="655"/>
      <c r="U176" s="655"/>
    </row>
    <row r="177" spans="1:21" ht="20.25">
      <c r="A177" s="670"/>
      <c r="B177" s="671"/>
      <c r="C177" s="671"/>
      <c r="D177" s="671"/>
      <c r="E177" s="671"/>
      <c r="F177" s="671"/>
      <c r="G177" s="671"/>
      <c r="H177" s="671"/>
      <c r="I177" s="671"/>
      <c r="J177" s="671"/>
      <c r="K177" s="671"/>
      <c r="L177" s="671"/>
      <c r="M177" s="671"/>
      <c r="N177" s="654"/>
      <c r="O177" s="655"/>
      <c r="P177" s="655"/>
      <c r="Q177" s="655"/>
      <c r="R177" s="655"/>
      <c r="S177" s="655"/>
      <c r="T177" s="655"/>
      <c r="U177" s="655"/>
    </row>
    <row r="178" spans="1:21" ht="20.25">
      <c r="A178" s="670"/>
      <c r="B178" s="671"/>
      <c r="C178" s="671"/>
      <c r="D178" s="671"/>
      <c r="E178" s="671"/>
      <c r="F178" s="671"/>
      <c r="G178" s="671"/>
      <c r="H178" s="671"/>
      <c r="I178" s="671"/>
      <c r="J178" s="671"/>
      <c r="K178" s="671"/>
      <c r="L178" s="671"/>
      <c r="M178" s="671"/>
      <c r="N178" s="654"/>
      <c r="O178" s="655"/>
      <c r="P178" s="655"/>
      <c r="Q178" s="655"/>
      <c r="R178" s="655"/>
      <c r="S178" s="655"/>
      <c r="T178" s="655"/>
      <c r="U178" s="655"/>
    </row>
    <row r="179" spans="1:21" ht="20.25">
      <c r="A179" s="670"/>
      <c r="B179" s="671"/>
      <c r="C179" s="671"/>
      <c r="D179" s="671"/>
      <c r="E179" s="671"/>
      <c r="F179" s="671"/>
      <c r="G179" s="671"/>
      <c r="H179" s="671"/>
      <c r="I179" s="671"/>
      <c r="J179" s="671"/>
      <c r="K179" s="671"/>
      <c r="L179" s="671"/>
      <c r="M179" s="671"/>
      <c r="N179" s="654"/>
      <c r="O179" s="655"/>
      <c r="P179" s="655"/>
      <c r="Q179" s="655"/>
      <c r="R179" s="655"/>
      <c r="S179" s="655"/>
      <c r="T179" s="655"/>
      <c r="U179" s="655"/>
    </row>
    <row r="180" spans="1:21" ht="20.25">
      <c r="A180" s="670"/>
      <c r="B180" s="671"/>
      <c r="C180" s="671"/>
      <c r="D180" s="671"/>
      <c r="E180" s="671"/>
      <c r="F180" s="671"/>
      <c r="G180" s="671"/>
      <c r="H180" s="671"/>
      <c r="I180" s="671"/>
      <c r="J180" s="671"/>
      <c r="K180" s="671"/>
      <c r="L180" s="671"/>
      <c r="M180" s="671"/>
      <c r="N180" s="654"/>
      <c r="O180" s="655"/>
      <c r="P180" s="655"/>
      <c r="Q180" s="655"/>
      <c r="R180" s="655"/>
      <c r="S180" s="655"/>
      <c r="T180" s="655"/>
      <c r="U180" s="655"/>
    </row>
    <row r="181" spans="1:21" ht="20.25">
      <c r="A181" s="670"/>
      <c r="B181" s="671"/>
      <c r="C181" s="671"/>
      <c r="D181" s="671"/>
      <c r="E181" s="671"/>
      <c r="F181" s="671"/>
      <c r="G181" s="671"/>
      <c r="H181" s="671"/>
      <c r="I181" s="671"/>
      <c r="J181" s="671"/>
      <c r="K181" s="671"/>
      <c r="L181" s="671"/>
      <c r="M181" s="671"/>
      <c r="N181" s="654"/>
      <c r="O181" s="655"/>
      <c r="P181" s="655"/>
      <c r="Q181" s="655"/>
      <c r="R181" s="655"/>
      <c r="S181" s="655"/>
      <c r="T181" s="655"/>
      <c r="U181" s="655"/>
    </row>
    <row r="182" spans="1:21" ht="20.25">
      <c r="A182" s="670"/>
      <c r="B182" s="671"/>
      <c r="C182" s="671"/>
      <c r="D182" s="671"/>
      <c r="E182" s="671"/>
      <c r="F182" s="671"/>
      <c r="G182" s="671"/>
      <c r="H182" s="671"/>
      <c r="I182" s="671"/>
      <c r="J182" s="671"/>
      <c r="K182" s="671"/>
      <c r="L182" s="671"/>
      <c r="M182" s="671"/>
      <c r="N182" s="654"/>
      <c r="O182" s="655"/>
      <c r="P182" s="655"/>
      <c r="Q182" s="655"/>
      <c r="R182" s="655"/>
      <c r="S182" s="655"/>
      <c r="T182" s="655"/>
      <c r="U182" s="655"/>
    </row>
    <row r="183" spans="1:21" ht="20.25">
      <c r="A183" s="670"/>
      <c r="B183" s="671"/>
      <c r="C183" s="671"/>
      <c r="D183" s="671"/>
      <c r="E183" s="671"/>
      <c r="F183" s="671"/>
      <c r="G183" s="671"/>
      <c r="H183" s="671"/>
      <c r="I183" s="671"/>
      <c r="J183" s="671"/>
      <c r="K183" s="671"/>
      <c r="L183" s="671"/>
      <c r="M183" s="671"/>
      <c r="N183" s="654"/>
      <c r="O183" s="655"/>
      <c r="P183" s="655"/>
      <c r="Q183" s="655"/>
      <c r="R183" s="655"/>
      <c r="S183" s="655"/>
      <c r="T183" s="655"/>
      <c r="U183" s="655"/>
    </row>
    <row r="184" spans="1:21" ht="20.25">
      <c r="A184" s="670"/>
      <c r="B184" s="671"/>
      <c r="C184" s="671"/>
      <c r="D184" s="671"/>
      <c r="E184" s="671"/>
      <c r="F184" s="671"/>
      <c r="G184" s="671"/>
      <c r="H184" s="671"/>
      <c r="I184" s="671"/>
      <c r="J184" s="671"/>
      <c r="K184" s="671"/>
      <c r="L184" s="671"/>
      <c r="M184" s="671"/>
      <c r="N184" s="654"/>
      <c r="O184" s="655"/>
      <c r="P184" s="655"/>
      <c r="Q184" s="655"/>
      <c r="R184" s="655"/>
      <c r="S184" s="655"/>
      <c r="T184" s="655"/>
      <c r="U184" s="655"/>
    </row>
    <row r="185" spans="1:21" ht="20.25">
      <c r="A185" s="670"/>
      <c r="B185" s="671"/>
      <c r="C185" s="671"/>
      <c r="D185" s="671"/>
      <c r="E185" s="671"/>
      <c r="F185" s="671"/>
      <c r="G185" s="671"/>
      <c r="H185" s="671"/>
      <c r="I185" s="671"/>
      <c r="J185" s="671"/>
      <c r="K185" s="671"/>
      <c r="L185" s="671"/>
      <c r="M185" s="671"/>
      <c r="N185" s="654"/>
      <c r="O185" s="655"/>
      <c r="P185" s="655"/>
      <c r="Q185" s="655"/>
      <c r="R185" s="655"/>
      <c r="S185" s="655"/>
      <c r="T185" s="655"/>
      <c r="U185" s="655"/>
    </row>
    <row r="186" spans="1:21" ht="20.25">
      <c r="A186" s="670"/>
      <c r="B186" s="671"/>
      <c r="C186" s="671"/>
      <c r="D186" s="671"/>
      <c r="E186" s="671"/>
      <c r="F186" s="671"/>
      <c r="G186" s="671"/>
      <c r="H186" s="671"/>
      <c r="I186" s="671"/>
      <c r="J186" s="671"/>
      <c r="K186" s="671"/>
      <c r="L186" s="671"/>
      <c r="M186" s="671"/>
      <c r="N186" s="654"/>
      <c r="O186" s="655"/>
      <c r="P186" s="655"/>
      <c r="Q186" s="655"/>
      <c r="R186" s="655"/>
      <c r="S186" s="655"/>
      <c r="T186" s="655"/>
      <c r="U186" s="655"/>
    </row>
    <row r="187" spans="1:21" ht="20.25">
      <c r="A187" s="670"/>
      <c r="B187" s="671"/>
      <c r="C187" s="671"/>
      <c r="D187" s="671"/>
      <c r="E187" s="671"/>
      <c r="F187" s="671"/>
      <c r="G187" s="671"/>
      <c r="H187" s="671"/>
      <c r="I187" s="671"/>
      <c r="J187" s="671"/>
      <c r="K187" s="671"/>
      <c r="L187" s="671"/>
      <c r="M187" s="671"/>
      <c r="N187" s="654"/>
      <c r="O187" s="655"/>
      <c r="P187" s="655"/>
      <c r="Q187" s="655"/>
      <c r="R187" s="655"/>
      <c r="S187" s="655"/>
      <c r="T187" s="655"/>
      <c r="U187" s="655"/>
    </row>
    <row r="188" spans="1:21" ht="20.25">
      <c r="A188" s="670"/>
      <c r="B188" s="671"/>
      <c r="C188" s="671"/>
      <c r="D188" s="671"/>
      <c r="E188" s="671"/>
      <c r="F188" s="671"/>
      <c r="G188" s="671"/>
      <c r="H188" s="671"/>
      <c r="I188" s="671"/>
      <c r="J188" s="671"/>
      <c r="K188" s="671"/>
      <c r="L188" s="671"/>
      <c r="M188" s="671"/>
      <c r="N188" s="654"/>
      <c r="O188" s="655"/>
      <c r="P188" s="655"/>
      <c r="Q188" s="655"/>
      <c r="R188" s="655"/>
      <c r="S188" s="655"/>
      <c r="T188" s="655"/>
      <c r="U188" s="655"/>
    </row>
    <row r="189" spans="1:21" ht="20.25">
      <c r="A189" s="670"/>
      <c r="B189" s="671"/>
      <c r="C189" s="671"/>
      <c r="D189" s="671"/>
      <c r="E189" s="671"/>
      <c r="F189" s="671"/>
      <c r="G189" s="671"/>
      <c r="H189" s="671"/>
      <c r="I189" s="671"/>
      <c r="J189" s="671"/>
      <c r="K189" s="671"/>
      <c r="L189" s="671"/>
      <c r="M189" s="671"/>
      <c r="N189" s="654"/>
      <c r="O189" s="655"/>
      <c r="P189" s="655"/>
      <c r="Q189" s="655"/>
      <c r="R189" s="655"/>
      <c r="S189" s="655"/>
      <c r="T189" s="655"/>
      <c r="U189" s="655"/>
    </row>
    <row r="190" spans="1:21" ht="20.25">
      <c r="A190" s="670"/>
      <c r="B190" s="671"/>
      <c r="C190" s="671"/>
      <c r="D190" s="671"/>
      <c r="E190" s="671"/>
      <c r="F190" s="671"/>
      <c r="G190" s="671"/>
      <c r="H190" s="671"/>
      <c r="I190" s="671"/>
      <c r="J190" s="671"/>
      <c r="K190" s="671"/>
      <c r="L190" s="671"/>
      <c r="M190" s="671"/>
      <c r="N190" s="654"/>
      <c r="O190" s="655"/>
      <c r="P190" s="655"/>
      <c r="Q190" s="655"/>
      <c r="R190" s="655"/>
      <c r="S190" s="655"/>
      <c r="T190" s="655"/>
      <c r="U190" s="655"/>
    </row>
    <row r="191" spans="1:21" ht="20.25">
      <c r="A191" s="670"/>
      <c r="B191" s="671"/>
      <c r="C191" s="671"/>
      <c r="D191" s="671"/>
      <c r="E191" s="671"/>
      <c r="F191" s="671"/>
      <c r="G191" s="671"/>
      <c r="H191" s="671"/>
      <c r="I191" s="671"/>
      <c r="J191" s="671"/>
      <c r="K191" s="671"/>
      <c r="L191" s="671"/>
      <c r="M191" s="671"/>
      <c r="N191" s="654"/>
      <c r="O191" s="655"/>
      <c r="P191" s="655"/>
      <c r="Q191" s="655"/>
      <c r="R191" s="655"/>
      <c r="S191" s="655"/>
      <c r="T191" s="655"/>
      <c r="U191" s="655"/>
    </row>
    <row r="192" spans="1:21" ht="20.25">
      <c r="A192" s="670"/>
      <c r="B192" s="671"/>
      <c r="C192" s="671"/>
      <c r="D192" s="671"/>
      <c r="E192" s="671"/>
      <c r="F192" s="671"/>
      <c r="G192" s="671"/>
      <c r="H192" s="671"/>
      <c r="I192" s="671"/>
      <c r="J192" s="671"/>
      <c r="K192" s="671"/>
      <c r="L192" s="671"/>
      <c r="M192" s="671"/>
      <c r="N192" s="654"/>
      <c r="O192" s="655"/>
      <c r="P192" s="655"/>
      <c r="Q192" s="655"/>
      <c r="R192" s="655"/>
      <c r="S192" s="655"/>
      <c r="T192" s="655"/>
      <c r="U192" s="655"/>
    </row>
    <row r="193" spans="1:21" ht="20.25">
      <c r="A193" s="670"/>
      <c r="B193" s="671"/>
      <c r="C193" s="671"/>
      <c r="D193" s="671"/>
      <c r="E193" s="671"/>
      <c r="F193" s="671"/>
      <c r="G193" s="671"/>
      <c r="H193" s="671"/>
      <c r="I193" s="671"/>
      <c r="J193" s="671"/>
      <c r="K193" s="671"/>
      <c r="L193" s="671"/>
      <c r="M193" s="671"/>
      <c r="N193" s="654"/>
      <c r="O193" s="655"/>
      <c r="P193" s="655"/>
      <c r="Q193" s="655"/>
      <c r="R193" s="655"/>
      <c r="S193" s="655"/>
      <c r="T193" s="655"/>
      <c r="U193" s="655"/>
    </row>
    <row r="194" spans="1:21" ht="20.25">
      <c r="A194" s="670"/>
      <c r="B194" s="671"/>
      <c r="C194" s="671"/>
      <c r="D194" s="671"/>
      <c r="E194" s="671"/>
      <c r="F194" s="671"/>
      <c r="G194" s="671"/>
      <c r="H194" s="671"/>
      <c r="I194" s="671"/>
      <c r="J194" s="671"/>
      <c r="K194" s="671"/>
      <c r="L194" s="671"/>
      <c r="M194" s="671"/>
      <c r="N194" s="654"/>
      <c r="O194" s="655"/>
      <c r="P194" s="655"/>
      <c r="Q194" s="655"/>
      <c r="R194" s="655"/>
      <c r="S194" s="655"/>
      <c r="T194" s="655"/>
      <c r="U194" s="655"/>
    </row>
    <row r="195" spans="1:21" ht="20.25">
      <c r="A195" s="670"/>
      <c r="B195" s="671"/>
      <c r="C195" s="671"/>
      <c r="D195" s="671"/>
      <c r="E195" s="671"/>
      <c r="F195" s="671"/>
      <c r="G195" s="671"/>
      <c r="H195" s="671"/>
      <c r="I195" s="671"/>
      <c r="J195" s="671"/>
      <c r="K195" s="671"/>
      <c r="L195" s="671"/>
      <c r="M195" s="671"/>
      <c r="N195" s="654"/>
      <c r="O195" s="655"/>
      <c r="P195" s="655"/>
      <c r="Q195" s="655"/>
      <c r="R195" s="655"/>
      <c r="S195" s="655"/>
      <c r="T195" s="655"/>
      <c r="U195" s="655"/>
    </row>
    <row r="196" spans="1:21" ht="20.25">
      <c r="A196" s="670"/>
      <c r="B196" s="671"/>
      <c r="C196" s="671"/>
      <c r="D196" s="671"/>
      <c r="E196" s="671"/>
      <c r="F196" s="671"/>
      <c r="G196" s="671"/>
      <c r="H196" s="671"/>
      <c r="I196" s="671"/>
      <c r="J196" s="671"/>
      <c r="K196" s="671"/>
      <c r="L196" s="671"/>
      <c r="M196" s="671"/>
      <c r="N196" s="654"/>
      <c r="O196" s="655"/>
      <c r="P196" s="655"/>
      <c r="Q196" s="655"/>
      <c r="R196" s="655"/>
      <c r="S196" s="655"/>
      <c r="T196" s="655"/>
      <c r="U196" s="655"/>
    </row>
    <row r="197" spans="1:21" ht="20.25">
      <c r="A197" s="670"/>
      <c r="B197" s="671"/>
      <c r="C197" s="671"/>
      <c r="D197" s="671"/>
      <c r="E197" s="671"/>
      <c r="F197" s="671"/>
      <c r="G197" s="671"/>
      <c r="H197" s="671"/>
      <c r="I197" s="671"/>
      <c r="J197" s="671"/>
      <c r="K197" s="671"/>
      <c r="L197" s="671"/>
      <c r="M197" s="671"/>
      <c r="N197" s="654"/>
      <c r="O197" s="655"/>
      <c r="P197" s="655"/>
      <c r="Q197" s="655"/>
      <c r="R197" s="655"/>
      <c r="S197" s="655"/>
      <c r="T197" s="655"/>
      <c r="U197" s="655"/>
    </row>
    <row r="198" spans="1:21" ht="20.25">
      <c r="A198" s="670"/>
      <c r="B198" s="671"/>
      <c r="C198" s="671"/>
      <c r="D198" s="671"/>
      <c r="E198" s="671"/>
      <c r="F198" s="671"/>
      <c r="G198" s="671"/>
      <c r="H198" s="671"/>
      <c r="I198" s="671"/>
      <c r="J198" s="671"/>
      <c r="K198" s="671"/>
      <c r="L198" s="671"/>
      <c r="M198" s="671"/>
      <c r="N198" s="654"/>
      <c r="O198" s="655"/>
      <c r="P198" s="655"/>
      <c r="Q198" s="655"/>
      <c r="R198" s="655"/>
      <c r="S198" s="655"/>
      <c r="T198" s="655"/>
      <c r="U198" s="655"/>
    </row>
    <row r="199" spans="1:21" ht="20.25">
      <c r="A199" s="670"/>
      <c r="B199" s="671"/>
      <c r="C199" s="671"/>
      <c r="D199" s="671"/>
      <c r="E199" s="671"/>
      <c r="F199" s="671"/>
      <c r="G199" s="671"/>
      <c r="H199" s="671"/>
      <c r="I199" s="671"/>
      <c r="J199" s="671"/>
      <c r="K199" s="671"/>
      <c r="L199" s="671"/>
      <c r="M199" s="671"/>
      <c r="N199" s="654"/>
      <c r="O199" s="655"/>
      <c r="P199" s="655"/>
      <c r="Q199" s="655"/>
      <c r="R199" s="655"/>
      <c r="S199" s="655"/>
      <c r="T199" s="655"/>
      <c r="U199" s="655"/>
    </row>
    <row r="200" spans="1:21" ht="20.25">
      <c r="A200" s="670"/>
      <c r="B200" s="671"/>
      <c r="C200" s="671"/>
      <c r="D200" s="671"/>
      <c r="E200" s="671"/>
      <c r="F200" s="671"/>
      <c r="G200" s="671"/>
      <c r="H200" s="671"/>
      <c r="I200" s="671"/>
      <c r="J200" s="671"/>
      <c r="K200" s="671"/>
      <c r="L200" s="671"/>
      <c r="M200" s="671"/>
      <c r="N200" s="654"/>
      <c r="O200" s="655"/>
      <c r="P200" s="655"/>
      <c r="Q200" s="655"/>
      <c r="R200" s="655"/>
      <c r="S200" s="655"/>
      <c r="T200" s="655"/>
      <c r="U200" s="655"/>
    </row>
    <row r="201" spans="1:21" ht="20.25">
      <c r="A201" s="670"/>
      <c r="B201" s="671"/>
      <c r="C201" s="671"/>
      <c r="D201" s="671"/>
      <c r="E201" s="671"/>
      <c r="F201" s="671"/>
      <c r="G201" s="671"/>
      <c r="H201" s="671"/>
      <c r="I201" s="671"/>
      <c r="J201" s="671"/>
      <c r="K201" s="671"/>
      <c r="L201" s="671"/>
      <c r="M201" s="671"/>
      <c r="N201" s="654"/>
      <c r="O201" s="655"/>
      <c r="P201" s="655"/>
      <c r="Q201" s="655"/>
      <c r="R201" s="655"/>
      <c r="S201" s="655"/>
      <c r="T201" s="655"/>
      <c r="U201" s="655"/>
    </row>
    <row r="202" spans="1:21" ht="20.25">
      <c r="A202" s="670"/>
      <c r="B202" s="671"/>
      <c r="C202" s="671"/>
      <c r="D202" s="671"/>
      <c r="E202" s="671"/>
      <c r="F202" s="671"/>
      <c r="G202" s="671"/>
      <c r="H202" s="671"/>
      <c r="I202" s="671"/>
      <c r="J202" s="671"/>
      <c r="K202" s="671"/>
      <c r="L202" s="671"/>
      <c r="M202" s="671"/>
      <c r="N202" s="654"/>
      <c r="O202" s="655"/>
      <c r="P202" s="655"/>
      <c r="Q202" s="655"/>
      <c r="R202" s="655"/>
      <c r="S202" s="655"/>
      <c r="T202" s="655"/>
      <c r="U202" s="655"/>
    </row>
    <row r="203" spans="1:21" ht="20.25">
      <c r="A203" s="670"/>
      <c r="B203" s="671"/>
      <c r="C203" s="671"/>
      <c r="D203" s="671"/>
      <c r="E203" s="671"/>
      <c r="F203" s="671"/>
      <c r="G203" s="671"/>
      <c r="H203" s="671"/>
      <c r="I203" s="671"/>
      <c r="J203" s="671"/>
      <c r="K203" s="671"/>
      <c r="L203" s="671"/>
      <c r="M203" s="671"/>
      <c r="N203" s="654"/>
      <c r="O203" s="655"/>
      <c r="P203" s="655"/>
      <c r="Q203" s="655"/>
      <c r="R203" s="655"/>
      <c r="S203" s="655"/>
      <c r="T203" s="655"/>
      <c r="U203" s="655"/>
    </row>
    <row r="204" spans="1:21" ht="20.25">
      <c r="A204" s="670"/>
      <c r="B204" s="671"/>
      <c r="C204" s="671"/>
      <c r="D204" s="671"/>
      <c r="E204" s="671"/>
      <c r="F204" s="671"/>
      <c r="G204" s="671"/>
      <c r="H204" s="671"/>
      <c r="I204" s="671"/>
      <c r="J204" s="671"/>
      <c r="K204" s="671"/>
      <c r="L204" s="671"/>
      <c r="M204" s="671"/>
      <c r="N204" s="654"/>
      <c r="O204" s="655"/>
      <c r="P204" s="655"/>
      <c r="Q204" s="655"/>
      <c r="R204" s="655"/>
      <c r="S204" s="655"/>
      <c r="T204" s="655"/>
      <c r="U204" s="655"/>
    </row>
    <row r="205" spans="1:21" ht="20.25">
      <c r="A205" s="670"/>
      <c r="B205" s="671"/>
      <c r="C205" s="671"/>
      <c r="D205" s="671"/>
      <c r="E205" s="671"/>
      <c r="F205" s="671"/>
      <c r="G205" s="671"/>
      <c r="H205" s="671"/>
      <c r="I205" s="671"/>
      <c r="J205" s="671"/>
      <c r="K205" s="671"/>
      <c r="L205" s="671"/>
      <c r="M205" s="671"/>
      <c r="N205" s="654"/>
      <c r="O205" s="655"/>
      <c r="P205" s="655"/>
      <c r="Q205" s="655"/>
      <c r="R205" s="655"/>
      <c r="S205" s="655"/>
      <c r="T205" s="655"/>
      <c r="U205" s="655"/>
    </row>
    <row r="206" spans="1:21" ht="20.25">
      <c r="A206" s="670"/>
      <c r="B206" s="671"/>
      <c r="C206" s="671"/>
      <c r="D206" s="671"/>
      <c r="E206" s="671"/>
      <c r="F206" s="671"/>
      <c r="G206" s="671"/>
      <c r="H206" s="671"/>
      <c r="I206" s="671"/>
      <c r="J206" s="671"/>
      <c r="K206" s="671"/>
      <c r="L206" s="671"/>
      <c r="M206" s="671"/>
      <c r="N206" s="654"/>
      <c r="O206" s="655"/>
      <c r="P206" s="655"/>
      <c r="Q206" s="655"/>
      <c r="R206" s="655"/>
      <c r="S206" s="655"/>
      <c r="T206" s="655"/>
      <c r="U206" s="655"/>
    </row>
    <row r="207" spans="1:21" ht="20.25">
      <c r="A207" s="670"/>
      <c r="B207" s="671"/>
      <c r="C207" s="671"/>
      <c r="D207" s="671"/>
      <c r="E207" s="671"/>
      <c r="F207" s="671"/>
      <c r="G207" s="671"/>
      <c r="H207" s="671"/>
      <c r="I207" s="671"/>
      <c r="J207" s="671"/>
      <c r="K207" s="671"/>
      <c r="L207" s="671"/>
      <c r="M207" s="671"/>
      <c r="N207" s="654"/>
      <c r="O207" s="655"/>
      <c r="P207" s="655"/>
      <c r="Q207" s="655"/>
      <c r="R207" s="655"/>
      <c r="S207" s="655"/>
      <c r="T207" s="655"/>
      <c r="U207" s="655"/>
    </row>
    <row r="208" spans="1:21" ht="20.25">
      <c r="A208" s="670"/>
      <c r="B208" s="671"/>
      <c r="C208" s="671"/>
      <c r="D208" s="671"/>
      <c r="E208" s="671"/>
      <c r="F208" s="671"/>
      <c r="G208" s="671"/>
      <c r="H208" s="671"/>
      <c r="I208" s="671"/>
      <c r="J208" s="671"/>
      <c r="K208" s="671"/>
      <c r="L208" s="671"/>
      <c r="M208" s="671"/>
      <c r="N208" s="654"/>
      <c r="O208" s="655"/>
      <c r="P208" s="655"/>
      <c r="Q208" s="655"/>
      <c r="R208" s="655"/>
      <c r="S208" s="655"/>
      <c r="T208" s="655"/>
      <c r="U208" s="655"/>
    </row>
    <row r="209" spans="1:21" ht="20.25">
      <c r="A209" s="670"/>
      <c r="B209" s="671"/>
      <c r="C209" s="671"/>
      <c r="D209" s="671"/>
      <c r="E209" s="671"/>
      <c r="F209" s="671"/>
      <c r="G209" s="671"/>
      <c r="H209" s="671"/>
      <c r="I209" s="671"/>
      <c r="J209" s="671"/>
      <c r="K209" s="671"/>
      <c r="L209" s="671"/>
      <c r="M209" s="671"/>
      <c r="N209" s="654"/>
      <c r="O209" s="655"/>
      <c r="P209" s="655"/>
      <c r="Q209" s="655"/>
      <c r="R209" s="655"/>
      <c r="S209" s="655"/>
      <c r="T209" s="655"/>
      <c r="U209" s="655"/>
    </row>
    <row r="210" spans="1:21" ht="20.25">
      <c r="A210" s="670"/>
      <c r="B210" s="671"/>
      <c r="C210" s="671"/>
      <c r="D210" s="671"/>
      <c r="E210" s="671"/>
      <c r="F210" s="671"/>
      <c r="G210" s="671"/>
      <c r="H210" s="671"/>
      <c r="I210" s="671"/>
      <c r="J210" s="671"/>
      <c r="K210" s="671"/>
      <c r="L210" s="671"/>
      <c r="M210" s="671"/>
      <c r="N210" s="654"/>
      <c r="O210" s="655"/>
      <c r="P210" s="655"/>
      <c r="Q210" s="655"/>
      <c r="R210" s="655"/>
      <c r="S210" s="655"/>
      <c r="T210" s="655"/>
      <c r="U210" s="655"/>
    </row>
    <row r="211" spans="1:21" ht="20.25">
      <c r="A211" s="670"/>
      <c r="B211" s="671"/>
      <c r="C211" s="671"/>
      <c r="D211" s="671"/>
      <c r="E211" s="671"/>
      <c r="F211" s="671"/>
      <c r="G211" s="671"/>
      <c r="H211" s="671"/>
      <c r="I211" s="671"/>
      <c r="J211" s="671"/>
      <c r="K211" s="671"/>
      <c r="L211" s="671"/>
      <c r="M211" s="671"/>
      <c r="N211" s="654"/>
      <c r="O211" s="655"/>
      <c r="P211" s="655"/>
      <c r="Q211" s="655"/>
      <c r="R211" s="655"/>
      <c r="S211" s="655"/>
      <c r="T211" s="655"/>
      <c r="U211" s="655"/>
    </row>
    <row r="212" spans="1:21" ht="20.25">
      <c r="A212" s="670"/>
      <c r="B212" s="671"/>
      <c r="C212" s="671"/>
      <c r="D212" s="671"/>
      <c r="E212" s="671"/>
      <c r="F212" s="671"/>
      <c r="G212" s="671"/>
      <c r="H212" s="671"/>
      <c r="I212" s="671"/>
      <c r="J212" s="671"/>
      <c r="K212" s="671"/>
      <c r="L212" s="671"/>
      <c r="M212" s="671"/>
      <c r="N212" s="654"/>
      <c r="O212" s="655"/>
      <c r="P212" s="655"/>
      <c r="Q212" s="655"/>
      <c r="R212" s="655"/>
      <c r="S212" s="655"/>
      <c r="T212" s="655"/>
      <c r="U212" s="655"/>
    </row>
    <row r="213" spans="1:21" ht="20.25">
      <c r="A213" s="670"/>
      <c r="B213" s="671"/>
      <c r="C213" s="671"/>
      <c r="D213" s="671"/>
      <c r="E213" s="671"/>
      <c r="F213" s="671"/>
      <c r="G213" s="671"/>
      <c r="H213" s="671"/>
      <c r="I213" s="671"/>
      <c r="J213" s="671"/>
      <c r="K213" s="671"/>
      <c r="L213" s="671"/>
      <c r="M213" s="671"/>
      <c r="N213" s="654"/>
      <c r="O213" s="655"/>
      <c r="P213" s="655"/>
      <c r="Q213" s="655"/>
      <c r="R213" s="655"/>
      <c r="S213" s="655"/>
      <c r="T213" s="655"/>
      <c r="U213" s="655"/>
    </row>
    <row r="214" spans="1:21" ht="20.25">
      <c r="A214" s="670"/>
      <c r="B214" s="671"/>
      <c r="C214" s="671"/>
      <c r="D214" s="671"/>
      <c r="E214" s="671"/>
      <c r="F214" s="671"/>
      <c r="G214" s="671"/>
      <c r="H214" s="671"/>
      <c r="I214" s="671"/>
      <c r="J214" s="671"/>
      <c r="K214" s="671"/>
      <c r="L214" s="671"/>
      <c r="M214" s="671"/>
      <c r="N214" s="654"/>
      <c r="O214" s="655"/>
      <c r="P214" s="655"/>
      <c r="Q214" s="655"/>
      <c r="R214" s="655"/>
      <c r="S214" s="655"/>
      <c r="T214" s="655"/>
      <c r="U214" s="655"/>
    </row>
    <row r="215" spans="1:21" ht="20.25">
      <c r="A215" s="670"/>
      <c r="B215" s="671"/>
      <c r="C215" s="671"/>
      <c r="D215" s="671"/>
      <c r="E215" s="671"/>
      <c r="F215" s="671"/>
      <c r="G215" s="671"/>
      <c r="H215" s="671"/>
      <c r="I215" s="671"/>
      <c r="J215" s="671"/>
      <c r="K215" s="671"/>
      <c r="L215" s="671"/>
      <c r="M215" s="671"/>
      <c r="N215" s="654"/>
      <c r="O215" s="655"/>
      <c r="P215" s="655"/>
      <c r="Q215" s="655"/>
      <c r="R215" s="655"/>
      <c r="S215" s="655"/>
      <c r="T215" s="655"/>
      <c r="U215" s="655"/>
    </row>
    <row r="216" spans="1:21" ht="20.25">
      <c r="A216" s="670"/>
      <c r="B216" s="671"/>
      <c r="C216" s="671"/>
      <c r="D216" s="671"/>
      <c r="E216" s="671"/>
      <c r="F216" s="671"/>
      <c r="G216" s="671"/>
      <c r="H216" s="671"/>
      <c r="I216" s="671"/>
      <c r="J216" s="671"/>
      <c r="K216" s="671"/>
      <c r="L216" s="671"/>
      <c r="M216" s="671"/>
      <c r="N216" s="654"/>
      <c r="O216" s="655"/>
      <c r="P216" s="655"/>
      <c r="Q216" s="655"/>
      <c r="R216" s="655"/>
      <c r="S216" s="655"/>
      <c r="T216" s="655"/>
      <c r="U216" s="655"/>
    </row>
    <row r="217" spans="1:21" ht="20.25">
      <c r="A217" s="670"/>
      <c r="B217" s="671"/>
      <c r="C217" s="671"/>
      <c r="D217" s="671"/>
      <c r="E217" s="671"/>
      <c r="F217" s="671"/>
      <c r="G217" s="671"/>
      <c r="H217" s="671"/>
      <c r="I217" s="671"/>
      <c r="J217" s="671"/>
      <c r="K217" s="671"/>
      <c r="L217" s="671"/>
      <c r="M217" s="671"/>
      <c r="N217" s="654"/>
      <c r="O217" s="655"/>
      <c r="P217" s="655"/>
      <c r="Q217" s="655"/>
      <c r="R217" s="655"/>
      <c r="S217" s="655"/>
      <c r="T217" s="655"/>
      <c r="U217" s="655"/>
    </row>
    <row r="218" spans="1:21" ht="20.25">
      <c r="A218" s="670"/>
      <c r="B218" s="671"/>
      <c r="C218" s="671"/>
      <c r="D218" s="671"/>
      <c r="E218" s="671"/>
      <c r="F218" s="671"/>
      <c r="G218" s="671"/>
      <c r="H218" s="671"/>
      <c r="I218" s="671"/>
      <c r="J218" s="671"/>
      <c r="K218" s="671"/>
      <c r="L218" s="671"/>
      <c r="M218" s="671"/>
      <c r="N218" s="654"/>
      <c r="O218" s="655"/>
      <c r="P218" s="655"/>
      <c r="Q218" s="655"/>
      <c r="R218" s="655"/>
      <c r="S218" s="655"/>
      <c r="T218" s="655"/>
      <c r="U218" s="655"/>
    </row>
    <row r="219" spans="1:21" ht="20.25">
      <c r="A219" s="670"/>
      <c r="B219" s="671"/>
      <c r="C219" s="671"/>
      <c r="D219" s="671"/>
      <c r="E219" s="671"/>
      <c r="F219" s="671"/>
      <c r="G219" s="671"/>
      <c r="H219" s="671"/>
      <c r="I219" s="671"/>
      <c r="J219" s="671"/>
      <c r="K219" s="671"/>
      <c r="L219" s="671"/>
      <c r="M219" s="671"/>
      <c r="N219" s="654"/>
      <c r="O219" s="655"/>
      <c r="P219" s="655"/>
      <c r="Q219" s="655"/>
      <c r="R219" s="655"/>
      <c r="S219" s="655"/>
      <c r="T219" s="655"/>
      <c r="U219" s="655"/>
    </row>
    <row r="220" spans="1:21" ht="20.25">
      <c r="A220" s="670"/>
      <c r="B220" s="671"/>
      <c r="C220" s="671"/>
      <c r="D220" s="671"/>
      <c r="E220" s="671"/>
      <c r="F220" s="671"/>
      <c r="G220" s="671"/>
      <c r="H220" s="671"/>
      <c r="I220" s="671"/>
      <c r="J220" s="671"/>
      <c r="K220" s="671"/>
      <c r="L220" s="671"/>
      <c r="M220" s="671"/>
      <c r="N220" s="654"/>
      <c r="O220" s="655"/>
      <c r="P220" s="655"/>
      <c r="Q220" s="655"/>
      <c r="R220" s="655"/>
      <c r="S220" s="655"/>
      <c r="T220" s="655"/>
      <c r="U220" s="655"/>
    </row>
    <row r="221" spans="1:21" ht="20.25">
      <c r="A221" s="670"/>
      <c r="B221" s="671"/>
      <c r="C221" s="671"/>
      <c r="D221" s="671"/>
      <c r="E221" s="671"/>
      <c r="F221" s="671"/>
      <c r="G221" s="671"/>
      <c r="H221" s="671"/>
      <c r="I221" s="671"/>
      <c r="J221" s="671"/>
      <c r="K221" s="671"/>
      <c r="L221" s="671"/>
      <c r="M221" s="671"/>
      <c r="N221" s="654"/>
      <c r="O221" s="655"/>
      <c r="P221" s="655"/>
      <c r="Q221" s="655"/>
      <c r="R221" s="655"/>
      <c r="S221" s="655"/>
      <c r="T221" s="655"/>
      <c r="U221" s="655"/>
    </row>
    <row r="222" spans="1:21" ht="20.25">
      <c r="A222" s="670"/>
      <c r="B222" s="671"/>
      <c r="C222" s="671"/>
      <c r="D222" s="671"/>
      <c r="E222" s="671"/>
      <c r="F222" s="671"/>
      <c r="G222" s="671"/>
      <c r="H222" s="671"/>
      <c r="I222" s="671"/>
      <c r="J222" s="671"/>
      <c r="K222" s="671"/>
      <c r="L222" s="671"/>
      <c r="M222" s="671"/>
      <c r="N222" s="654"/>
      <c r="O222" s="655"/>
      <c r="P222" s="655"/>
      <c r="Q222" s="655"/>
      <c r="R222" s="655"/>
      <c r="S222" s="655"/>
      <c r="T222" s="655"/>
      <c r="U222" s="655"/>
    </row>
    <row r="223" spans="1:21" ht="20.25">
      <c r="A223" s="670"/>
      <c r="B223" s="671"/>
      <c r="C223" s="671"/>
      <c r="D223" s="671"/>
      <c r="E223" s="671"/>
      <c r="F223" s="671"/>
      <c r="G223" s="671"/>
      <c r="H223" s="671"/>
      <c r="I223" s="671"/>
      <c r="J223" s="671"/>
      <c r="K223" s="671"/>
      <c r="L223" s="671"/>
      <c r="M223" s="671"/>
      <c r="N223" s="654"/>
      <c r="O223" s="655"/>
      <c r="P223" s="655"/>
      <c r="Q223" s="655"/>
      <c r="R223" s="655"/>
      <c r="S223" s="655"/>
      <c r="T223" s="655"/>
      <c r="U223" s="655"/>
    </row>
    <row r="224" spans="1:21" ht="20.25">
      <c r="A224" s="670"/>
      <c r="B224" s="671"/>
      <c r="C224" s="671"/>
      <c r="D224" s="671"/>
      <c r="E224" s="671"/>
      <c r="F224" s="671"/>
      <c r="G224" s="671"/>
      <c r="H224" s="671"/>
      <c r="I224" s="671"/>
      <c r="J224" s="671"/>
      <c r="K224" s="671"/>
      <c r="L224" s="671"/>
      <c r="M224" s="671"/>
      <c r="N224" s="654"/>
      <c r="O224" s="655"/>
      <c r="P224" s="655"/>
      <c r="Q224" s="655"/>
      <c r="R224" s="655"/>
      <c r="S224" s="655"/>
      <c r="T224" s="655"/>
      <c r="U224" s="655"/>
    </row>
    <row r="225" spans="1:21" ht="20.25">
      <c r="A225" s="670"/>
      <c r="B225" s="671"/>
      <c r="C225" s="671"/>
      <c r="D225" s="671"/>
      <c r="E225" s="671"/>
      <c r="F225" s="671"/>
      <c r="G225" s="671"/>
      <c r="H225" s="671"/>
      <c r="I225" s="671"/>
      <c r="J225" s="671"/>
      <c r="K225" s="671"/>
      <c r="L225" s="671"/>
      <c r="M225" s="671"/>
      <c r="N225" s="654"/>
      <c r="O225" s="655"/>
      <c r="P225" s="655"/>
      <c r="Q225" s="655"/>
      <c r="R225" s="655"/>
      <c r="S225" s="655"/>
      <c r="T225" s="655"/>
      <c r="U225" s="655"/>
    </row>
    <row r="226" spans="1:21" ht="20.25">
      <c r="A226" s="670"/>
      <c r="B226" s="671"/>
      <c r="C226" s="671"/>
      <c r="D226" s="671"/>
      <c r="E226" s="671"/>
      <c r="F226" s="671"/>
      <c r="G226" s="671"/>
      <c r="H226" s="671"/>
      <c r="I226" s="671"/>
      <c r="J226" s="671"/>
      <c r="K226" s="671"/>
      <c r="L226" s="671"/>
      <c r="M226" s="671"/>
      <c r="N226" s="654"/>
      <c r="O226" s="655"/>
      <c r="P226" s="655"/>
      <c r="Q226" s="655"/>
      <c r="R226" s="655"/>
      <c r="S226" s="655"/>
      <c r="T226" s="655"/>
      <c r="U226" s="655"/>
    </row>
    <row r="227" spans="1:21" ht="20.25">
      <c r="A227" s="670"/>
      <c r="B227" s="671"/>
      <c r="C227" s="671"/>
      <c r="D227" s="671"/>
      <c r="E227" s="671"/>
      <c r="F227" s="671"/>
      <c r="G227" s="671"/>
      <c r="H227" s="671"/>
      <c r="I227" s="671"/>
      <c r="J227" s="671"/>
      <c r="K227" s="671"/>
      <c r="L227" s="671"/>
      <c r="M227" s="671"/>
      <c r="N227" s="654"/>
      <c r="O227" s="655"/>
      <c r="P227" s="655"/>
      <c r="Q227" s="655"/>
      <c r="R227" s="655"/>
      <c r="S227" s="655"/>
      <c r="T227" s="655"/>
      <c r="U227" s="655"/>
    </row>
    <row r="228" spans="1:21" ht="20.25">
      <c r="A228" s="670"/>
      <c r="B228" s="671"/>
      <c r="C228" s="671"/>
      <c r="D228" s="671"/>
      <c r="E228" s="671"/>
      <c r="F228" s="671"/>
      <c r="G228" s="671"/>
      <c r="H228" s="671"/>
      <c r="I228" s="671"/>
      <c r="J228" s="671"/>
      <c r="K228" s="671"/>
      <c r="L228" s="671"/>
      <c r="M228" s="671"/>
      <c r="N228" s="654"/>
      <c r="O228" s="655"/>
      <c r="P228" s="655"/>
      <c r="Q228" s="655"/>
      <c r="R228" s="655"/>
      <c r="S228" s="655"/>
      <c r="T228" s="655"/>
      <c r="U228" s="655"/>
    </row>
    <row r="229" spans="1:21" ht="20.25">
      <c r="A229" s="670"/>
      <c r="B229" s="671"/>
      <c r="C229" s="671"/>
      <c r="D229" s="671"/>
      <c r="E229" s="671"/>
      <c r="F229" s="671"/>
      <c r="G229" s="671"/>
      <c r="H229" s="671"/>
      <c r="I229" s="671"/>
      <c r="J229" s="671"/>
      <c r="K229" s="671"/>
      <c r="L229" s="671"/>
      <c r="M229" s="671"/>
      <c r="N229" s="654"/>
      <c r="O229" s="655"/>
      <c r="P229" s="655"/>
      <c r="Q229" s="655"/>
      <c r="R229" s="655"/>
      <c r="S229" s="655"/>
      <c r="T229" s="655"/>
      <c r="U229" s="655"/>
    </row>
    <row r="230" spans="1:21" ht="20.25">
      <c r="A230" s="670"/>
      <c r="B230" s="671"/>
      <c r="C230" s="671"/>
      <c r="D230" s="671"/>
      <c r="E230" s="671"/>
      <c r="F230" s="671"/>
      <c r="G230" s="671"/>
      <c r="H230" s="671"/>
      <c r="I230" s="671"/>
      <c r="J230" s="671"/>
      <c r="K230" s="671"/>
      <c r="L230" s="671"/>
      <c r="M230" s="671"/>
      <c r="N230" s="654"/>
      <c r="O230" s="655"/>
      <c r="P230" s="655"/>
      <c r="Q230" s="655"/>
      <c r="R230" s="655"/>
      <c r="S230" s="655"/>
      <c r="T230" s="655"/>
      <c r="U230" s="655"/>
    </row>
    <row r="231" spans="1:21" ht="20.25">
      <c r="A231" s="670"/>
      <c r="B231" s="671"/>
      <c r="C231" s="671"/>
      <c r="D231" s="671"/>
      <c r="E231" s="671"/>
      <c r="F231" s="671"/>
      <c r="G231" s="671"/>
      <c r="H231" s="671"/>
      <c r="I231" s="671"/>
      <c r="J231" s="671"/>
      <c r="K231" s="671"/>
      <c r="L231" s="671"/>
      <c r="M231" s="671"/>
      <c r="N231" s="654"/>
      <c r="O231" s="655"/>
      <c r="P231" s="655"/>
      <c r="Q231" s="655"/>
      <c r="R231" s="655"/>
      <c r="S231" s="655"/>
      <c r="T231" s="655"/>
      <c r="U231" s="655"/>
    </row>
    <row r="232" spans="1:21" ht="20.25">
      <c r="A232" s="670"/>
      <c r="B232" s="671"/>
      <c r="C232" s="671"/>
      <c r="D232" s="671"/>
      <c r="E232" s="671"/>
      <c r="F232" s="671"/>
      <c r="G232" s="671"/>
      <c r="H232" s="671"/>
      <c r="I232" s="671"/>
      <c r="J232" s="671"/>
      <c r="K232" s="671"/>
      <c r="L232" s="671"/>
      <c r="M232" s="671"/>
      <c r="N232" s="654"/>
      <c r="O232" s="655"/>
      <c r="P232" s="655"/>
      <c r="Q232" s="655"/>
      <c r="R232" s="655"/>
      <c r="S232" s="655"/>
      <c r="T232" s="655"/>
      <c r="U232" s="655"/>
    </row>
    <row r="233" spans="1:21" ht="20.25">
      <c r="A233" s="670"/>
      <c r="B233" s="671"/>
      <c r="C233" s="671"/>
      <c r="D233" s="671"/>
      <c r="E233" s="671"/>
      <c r="F233" s="671"/>
      <c r="G233" s="671"/>
      <c r="H233" s="671"/>
      <c r="I233" s="671"/>
      <c r="J233" s="671"/>
      <c r="K233" s="671"/>
      <c r="L233" s="671"/>
      <c r="M233" s="671"/>
      <c r="N233" s="654"/>
      <c r="O233" s="655"/>
      <c r="P233" s="655"/>
      <c r="Q233" s="655"/>
      <c r="R233" s="655"/>
      <c r="S233" s="655"/>
      <c r="T233" s="655"/>
      <c r="U233" s="655"/>
    </row>
    <row r="234" spans="1:21" ht="20.25">
      <c r="A234" s="670"/>
      <c r="B234" s="671"/>
      <c r="C234" s="671"/>
      <c r="D234" s="671"/>
      <c r="E234" s="671"/>
      <c r="F234" s="671"/>
      <c r="G234" s="671"/>
      <c r="H234" s="671"/>
      <c r="I234" s="671"/>
      <c r="J234" s="671"/>
      <c r="K234" s="671"/>
      <c r="L234" s="671"/>
      <c r="M234" s="671"/>
      <c r="N234" s="654"/>
      <c r="O234" s="655"/>
      <c r="P234" s="655"/>
      <c r="Q234" s="655"/>
      <c r="R234" s="655"/>
      <c r="S234" s="655"/>
      <c r="T234" s="655"/>
      <c r="U234" s="655"/>
    </row>
    <row r="235" spans="1:21" ht="20.25">
      <c r="A235" s="670"/>
      <c r="B235" s="671"/>
      <c r="C235" s="671"/>
      <c r="D235" s="671"/>
      <c r="E235" s="671"/>
      <c r="F235" s="671"/>
      <c r="G235" s="671"/>
      <c r="H235" s="671"/>
      <c r="I235" s="671"/>
      <c r="J235" s="671"/>
      <c r="K235" s="671"/>
      <c r="L235" s="671"/>
      <c r="M235" s="671"/>
      <c r="N235" s="654"/>
      <c r="O235" s="655"/>
      <c r="P235" s="655"/>
      <c r="Q235" s="655"/>
      <c r="R235" s="655"/>
      <c r="S235" s="655"/>
      <c r="T235" s="655"/>
      <c r="U235" s="655"/>
    </row>
    <row r="236" spans="1:21" ht="20.25">
      <c r="A236" s="670"/>
      <c r="B236" s="671"/>
      <c r="C236" s="671"/>
      <c r="D236" s="671"/>
      <c r="E236" s="671"/>
      <c r="F236" s="671"/>
      <c r="G236" s="671"/>
      <c r="H236" s="671"/>
      <c r="I236" s="671"/>
      <c r="J236" s="671"/>
      <c r="K236" s="671"/>
      <c r="L236" s="671"/>
      <c r="M236" s="671"/>
      <c r="N236" s="654"/>
      <c r="O236" s="655"/>
      <c r="P236" s="655"/>
      <c r="Q236" s="655"/>
      <c r="R236" s="655"/>
      <c r="S236" s="655"/>
      <c r="T236" s="655"/>
      <c r="U236" s="655"/>
    </row>
    <row r="237" spans="1:21" ht="20.25">
      <c r="A237" s="670"/>
      <c r="B237" s="671"/>
      <c r="C237" s="671"/>
      <c r="D237" s="671"/>
      <c r="E237" s="671"/>
      <c r="F237" s="671"/>
      <c r="G237" s="671"/>
      <c r="H237" s="671"/>
      <c r="I237" s="671"/>
      <c r="J237" s="671"/>
      <c r="K237" s="671"/>
      <c r="L237" s="671"/>
      <c r="M237" s="671"/>
      <c r="N237" s="654"/>
      <c r="O237" s="655"/>
      <c r="P237" s="655"/>
      <c r="Q237" s="655"/>
      <c r="R237" s="655"/>
      <c r="S237" s="655"/>
      <c r="T237" s="655"/>
      <c r="U237" s="655"/>
    </row>
    <row r="238" spans="1:21" ht="20.25">
      <c r="A238" s="670"/>
      <c r="B238" s="671"/>
      <c r="C238" s="671"/>
      <c r="D238" s="671"/>
      <c r="E238" s="671"/>
      <c r="F238" s="671"/>
      <c r="G238" s="671"/>
      <c r="H238" s="671"/>
      <c r="I238" s="671"/>
      <c r="J238" s="671"/>
      <c r="K238" s="671"/>
      <c r="L238" s="671"/>
      <c r="M238" s="671"/>
      <c r="N238" s="654"/>
      <c r="O238" s="655"/>
      <c r="P238" s="655"/>
      <c r="Q238" s="655"/>
      <c r="R238" s="655"/>
      <c r="S238" s="655"/>
      <c r="T238" s="655"/>
      <c r="U238" s="655"/>
    </row>
    <row r="239" spans="1:21" ht="20.25">
      <c r="A239" s="670"/>
      <c r="B239" s="671"/>
      <c r="C239" s="671"/>
      <c r="D239" s="671"/>
      <c r="E239" s="671"/>
      <c r="F239" s="671"/>
      <c r="G239" s="671"/>
      <c r="H239" s="671"/>
      <c r="I239" s="671"/>
      <c r="J239" s="671"/>
      <c r="K239" s="671"/>
      <c r="L239" s="671"/>
      <c r="M239" s="671"/>
      <c r="N239" s="654"/>
      <c r="O239" s="655"/>
      <c r="P239" s="655"/>
      <c r="Q239" s="655"/>
      <c r="R239" s="655"/>
      <c r="S239" s="655"/>
      <c r="T239" s="655"/>
      <c r="U239" s="655"/>
    </row>
    <row r="240" spans="1:21" ht="20.25">
      <c r="A240" s="670"/>
      <c r="B240" s="671"/>
      <c r="C240" s="671"/>
      <c r="D240" s="671"/>
      <c r="E240" s="671"/>
      <c r="F240" s="671"/>
      <c r="G240" s="671"/>
      <c r="H240" s="671"/>
      <c r="I240" s="671"/>
      <c r="J240" s="671"/>
      <c r="K240" s="671"/>
      <c r="L240" s="671"/>
      <c r="M240" s="671"/>
      <c r="N240" s="654"/>
      <c r="O240" s="655"/>
      <c r="P240" s="655"/>
      <c r="Q240" s="655"/>
      <c r="R240" s="655"/>
      <c r="S240" s="655"/>
      <c r="T240" s="655"/>
      <c r="U240" s="655"/>
    </row>
    <row r="241" spans="1:21" ht="20.25">
      <c r="A241" s="670"/>
      <c r="B241" s="671"/>
      <c r="C241" s="671"/>
      <c r="D241" s="671"/>
      <c r="E241" s="671"/>
      <c r="F241" s="671"/>
      <c r="G241" s="671"/>
      <c r="H241" s="671"/>
      <c r="I241" s="671"/>
      <c r="J241" s="671"/>
      <c r="K241" s="671"/>
      <c r="L241" s="671"/>
      <c r="M241" s="671"/>
      <c r="N241" s="654"/>
      <c r="O241" s="655"/>
      <c r="P241" s="655"/>
      <c r="Q241" s="655"/>
      <c r="R241" s="655"/>
      <c r="S241" s="655"/>
      <c r="T241" s="655"/>
      <c r="U241" s="655"/>
    </row>
    <row r="242" spans="1:21" ht="20.25">
      <c r="A242" s="670"/>
      <c r="B242" s="671"/>
      <c r="C242" s="671"/>
      <c r="D242" s="671"/>
      <c r="E242" s="671"/>
      <c r="F242" s="671"/>
      <c r="G242" s="671"/>
      <c r="H242" s="671"/>
      <c r="I242" s="671"/>
      <c r="J242" s="671"/>
      <c r="K242" s="671"/>
      <c r="L242" s="671"/>
      <c r="M242" s="671"/>
      <c r="N242" s="654"/>
      <c r="O242" s="655"/>
      <c r="P242" s="655"/>
      <c r="Q242" s="655"/>
      <c r="R242" s="655"/>
      <c r="S242" s="655"/>
      <c r="T242" s="655"/>
      <c r="U242" s="655"/>
    </row>
    <row r="243" spans="1:21" ht="20.25">
      <c r="A243" s="670"/>
      <c r="B243" s="671"/>
      <c r="C243" s="671"/>
      <c r="D243" s="671"/>
      <c r="E243" s="671"/>
      <c r="F243" s="671"/>
      <c r="G243" s="671"/>
      <c r="H243" s="671"/>
      <c r="I243" s="671"/>
      <c r="J243" s="671"/>
      <c r="K243" s="671"/>
      <c r="L243" s="671"/>
      <c r="M243" s="671"/>
      <c r="N243" s="654"/>
      <c r="O243" s="655"/>
      <c r="P243" s="655"/>
      <c r="Q243" s="655"/>
      <c r="R243" s="655"/>
      <c r="S243" s="655"/>
      <c r="T243" s="655"/>
      <c r="U243" s="655"/>
    </row>
    <row r="244" spans="1:21" ht="20.25">
      <c r="A244" s="670"/>
      <c r="B244" s="671"/>
      <c r="C244" s="671"/>
      <c r="D244" s="671"/>
      <c r="E244" s="671"/>
      <c r="F244" s="671"/>
      <c r="G244" s="671"/>
      <c r="H244" s="671"/>
      <c r="I244" s="671"/>
      <c r="J244" s="671"/>
      <c r="K244" s="671"/>
      <c r="L244" s="671"/>
      <c r="M244" s="671"/>
      <c r="N244" s="654"/>
      <c r="O244" s="655"/>
      <c r="P244" s="655"/>
      <c r="Q244" s="655"/>
      <c r="R244" s="655"/>
      <c r="S244" s="655"/>
      <c r="T244" s="655"/>
      <c r="U244" s="655"/>
    </row>
    <row r="245" spans="1:21" ht="20.25">
      <c r="A245" s="670"/>
      <c r="B245" s="671"/>
      <c r="C245" s="671"/>
      <c r="D245" s="671"/>
      <c r="E245" s="671"/>
      <c r="F245" s="671"/>
      <c r="G245" s="671"/>
      <c r="H245" s="671"/>
      <c r="I245" s="671"/>
      <c r="J245" s="671"/>
      <c r="K245" s="671"/>
      <c r="L245" s="671"/>
      <c r="M245" s="671"/>
      <c r="N245" s="654"/>
      <c r="O245" s="655"/>
      <c r="P245" s="655"/>
      <c r="Q245" s="655"/>
      <c r="R245" s="655"/>
      <c r="S245" s="655"/>
      <c r="T245" s="655"/>
      <c r="U245" s="655"/>
    </row>
    <row r="246" spans="1:21" ht="20.25">
      <c r="A246" s="670"/>
      <c r="B246" s="671"/>
      <c r="C246" s="671"/>
      <c r="D246" s="671"/>
      <c r="E246" s="671"/>
      <c r="F246" s="671"/>
      <c r="G246" s="671"/>
      <c r="H246" s="671"/>
      <c r="I246" s="671"/>
      <c r="J246" s="671"/>
      <c r="K246" s="671"/>
      <c r="L246" s="671"/>
      <c r="M246" s="671"/>
      <c r="N246" s="654"/>
      <c r="O246" s="655"/>
      <c r="P246" s="655"/>
      <c r="Q246" s="655"/>
      <c r="R246" s="655"/>
      <c r="S246" s="655"/>
      <c r="T246" s="655"/>
      <c r="U246" s="655"/>
    </row>
    <row r="247" spans="1:21" ht="20.25">
      <c r="A247" s="670"/>
      <c r="B247" s="671"/>
      <c r="C247" s="671"/>
      <c r="D247" s="671"/>
      <c r="E247" s="671"/>
      <c r="F247" s="671"/>
      <c r="G247" s="671"/>
      <c r="H247" s="671"/>
      <c r="I247" s="671"/>
      <c r="J247" s="671"/>
      <c r="K247" s="671"/>
      <c r="L247" s="671"/>
      <c r="M247" s="671"/>
      <c r="N247" s="654"/>
      <c r="O247" s="655"/>
      <c r="P247" s="655"/>
      <c r="Q247" s="655"/>
      <c r="R247" s="655"/>
      <c r="S247" s="655"/>
      <c r="T247" s="655"/>
      <c r="U247" s="655"/>
    </row>
    <row r="248" spans="1:21" ht="20.25">
      <c r="A248" s="670"/>
      <c r="B248" s="671"/>
      <c r="C248" s="671"/>
      <c r="D248" s="671"/>
      <c r="E248" s="671"/>
      <c r="F248" s="671"/>
      <c r="G248" s="671"/>
      <c r="H248" s="671"/>
      <c r="I248" s="671"/>
      <c r="J248" s="671"/>
      <c r="K248" s="671"/>
      <c r="L248" s="671"/>
      <c r="M248" s="671"/>
      <c r="N248" s="654"/>
      <c r="O248" s="655"/>
      <c r="P248" s="655"/>
      <c r="Q248" s="655"/>
      <c r="R248" s="655"/>
      <c r="S248" s="655"/>
      <c r="T248" s="655"/>
      <c r="U248" s="655"/>
    </row>
    <row r="249" spans="1:21" ht="20.25">
      <c r="A249" s="670"/>
      <c r="B249" s="671"/>
      <c r="C249" s="671"/>
      <c r="D249" s="671"/>
      <c r="E249" s="671"/>
      <c r="F249" s="671"/>
      <c r="G249" s="671"/>
      <c r="H249" s="671"/>
      <c r="I249" s="671"/>
      <c r="J249" s="671"/>
      <c r="K249" s="671"/>
      <c r="L249" s="671"/>
      <c r="M249" s="671"/>
      <c r="N249" s="654"/>
      <c r="O249" s="655"/>
      <c r="P249" s="655"/>
      <c r="Q249" s="655"/>
      <c r="R249" s="655"/>
      <c r="S249" s="655"/>
      <c r="T249" s="655"/>
      <c r="U249" s="655"/>
    </row>
    <row r="250" spans="1:21" ht="20.25">
      <c r="A250" s="670"/>
      <c r="B250" s="671"/>
      <c r="C250" s="671"/>
      <c r="D250" s="671"/>
      <c r="E250" s="671"/>
      <c r="F250" s="671"/>
      <c r="G250" s="671"/>
      <c r="H250" s="671"/>
      <c r="I250" s="671"/>
      <c r="J250" s="671"/>
      <c r="K250" s="671"/>
      <c r="L250" s="671"/>
      <c r="M250" s="671"/>
      <c r="N250" s="654"/>
      <c r="O250" s="655"/>
      <c r="P250" s="655"/>
      <c r="Q250" s="655"/>
      <c r="R250" s="655"/>
      <c r="S250" s="655"/>
      <c r="T250" s="655"/>
      <c r="U250" s="655"/>
    </row>
    <row r="251" spans="1:21" ht="20.25">
      <c r="A251" s="670"/>
      <c r="B251" s="671"/>
      <c r="C251" s="671"/>
      <c r="D251" s="671"/>
      <c r="E251" s="671"/>
      <c r="F251" s="671"/>
      <c r="G251" s="671"/>
      <c r="H251" s="671"/>
      <c r="I251" s="671"/>
      <c r="J251" s="671"/>
      <c r="K251" s="671"/>
      <c r="L251" s="671"/>
      <c r="M251" s="671"/>
      <c r="N251" s="654"/>
      <c r="O251" s="655"/>
      <c r="P251" s="655"/>
      <c r="Q251" s="655"/>
      <c r="R251" s="655"/>
      <c r="S251" s="655"/>
      <c r="T251" s="655"/>
      <c r="U251" s="655"/>
    </row>
    <row r="252" spans="1:21" ht="20.25">
      <c r="A252" s="670"/>
      <c r="B252" s="671"/>
      <c r="C252" s="671"/>
      <c r="D252" s="671"/>
      <c r="E252" s="671"/>
      <c r="F252" s="671"/>
      <c r="G252" s="671"/>
      <c r="H252" s="671"/>
      <c r="I252" s="671"/>
      <c r="J252" s="671"/>
      <c r="K252" s="671"/>
      <c r="L252" s="671"/>
      <c r="M252" s="671"/>
      <c r="N252" s="654"/>
      <c r="O252" s="655"/>
      <c r="P252" s="655"/>
      <c r="Q252" s="655"/>
      <c r="R252" s="655"/>
      <c r="S252" s="655"/>
      <c r="T252" s="655"/>
      <c r="U252" s="655"/>
    </row>
    <row r="253" spans="1:21" ht="20.25">
      <c r="A253" s="670"/>
      <c r="B253" s="671"/>
      <c r="C253" s="671"/>
      <c r="D253" s="671"/>
      <c r="E253" s="671"/>
      <c r="F253" s="671"/>
      <c r="G253" s="671"/>
      <c r="H253" s="671"/>
      <c r="I253" s="671"/>
      <c r="J253" s="671"/>
      <c r="K253" s="671"/>
      <c r="L253" s="671"/>
      <c r="M253" s="671"/>
      <c r="N253" s="654"/>
      <c r="O253" s="655"/>
      <c r="P253" s="655"/>
      <c r="Q253" s="655"/>
      <c r="R253" s="655"/>
      <c r="S253" s="655"/>
      <c r="T253" s="655"/>
      <c r="U253" s="655"/>
    </row>
    <row r="254" spans="1:21" ht="20.25">
      <c r="A254" s="670"/>
      <c r="B254" s="671"/>
      <c r="C254" s="671"/>
      <c r="D254" s="671"/>
      <c r="E254" s="671"/>
      <c r="F254" s="671"/>
      <c r="G254" s="671"/>
      <c r="H254" s="671"/>
      <c r="I254" s="671"/>
      <c r="J254" s="671"/>
      <c r="K254" s="671"/>
      <c r="L254" s="671"/>
      <c r="M254" s="671"/>
      <c r="N254" s="654"/>
      <c r="O254" s="655"/>
      <c r="P254" s="655"/>
      <c r="Q254" s="655"/>
      <c r="R254" s="655"/>
      <c r="S254" s="655"/>
      <c r="T254" s="655"/>
      <c r="U254" s="655"/>
    </row>
    <row r="255" spans="1:21" ht="20.25">
      <c r="A255" s="670"/>
      <c r="B255" s="671"/>
      <c r="C255" s="671"/>
      <c r="D255" s="671"/>
      <c r="E255" s="671"/>
      <c r="F255" s="671"/>
      <c r="G255" s="671"/>
      <c r="H255" s="671"/>
      <c r="I255" s="671"/>
      <c r="J255" s="671"/>
      <c r="K255" s="671"/>
      <c r="L255" s="671"/>
      <c r="M255" s="671"/>
      <c r="N255" s="654"/>
      <c r="O255" s="655"/>
      <c r="P255" s="655"/>
      <c r="Q255" s="655"/>
      <c r="R255" s="655"/>
      <c r="S255" s="655"/>
      <c r="T255" s="655"/>
      <c r="U255" s="655"/>
    </row>
    <row r="256" spans="1:21" ht="20.25">
      <c r="A256" s="670"/>
      <c r="B256" s="671"/>
      <c r="C256" s="671"/>
      <c r="D256" s="671"/>
      <c r="E256" s="671"/>
      <c r="F256" s="671"/>
      <c r="G256" s="671"/>
      <c r="H256" s="671"/>
      <c r="I256" s="671"/>
      <c r="J256" s="671"/>
      <c r="K256" s="671"/>
      <c r="L256" s="671"/>
      <c r="M256" s="671"/>
      <c r="N256" s="654"/>
      <c r="O256" s="655"/>
      <c r="P256" s="655"/>
      <c r="Q256" s="655"/>
      <c r="R256" s="655"/>
      <c r="S256" s="655"/>
      <c r="T256" s="655"/>
      <c r="U256" s="655"/>
    </row>
    <row r="257" spans="1:21" ht="20.25">
      <c r="A257" s="670"/>
      <c r="B257" s="671"/>
      <c r="C257" s="671"/>
      <c r="D257" s="671"/>
      <c r="E257" s="671"/>
      <c r="F257" s="671"/>
      <c r="G257" s="671"/>
      <c r="H257" s="671"/>
      <c r="I257" s="671"/>
      <c r="J257" s="671"/>
      <c r="K257" s="671"/>
      <c r="L257" s="671"/>
      <c r="M257" s="671"/>
      <c r="N257" s="654"/>
      <c r="O257" s="655"/>
      <c r="P257" s="655"/>
      <c r="Q257" s="655"/>
      <c r="R257" s="655"/>
      <c r="S257" s="655"/>
      <c r="T257" s="655"/>
      <c r="U257" s="655"/>
    </row>
    <row r="258" spans="1:21" ht="20.25">
      <c r="A258" s="670"/>
      <c r="B258" s="671"/>
      <c r="C258" s="671"/>
      <c r="D258" s="671"/>
      <c r="E258" s="671"/>
      <c r="F258" s="671"/>
      <c r="G258" s="671"/>
      <c r="H258" s="671"/>
      <c r="I258" s="671"/>
      <c r="J258" s="671"/>
      <c r="K258" s="671"/>
      <c r="L258" s="671"/>
      <c r="M258" s="671"/>
      <c r="N258" s="654"/>
      <c r="O258" s="655"/>
      <c r="P258" s="655"/>
      <c r="Q258" s="655"/>
      <c r="R258" s="655"/>
      <c r="S258" s="655"/>
      <c r="T258" s="655"/>
      <c r="U258" s="655"/>
    </row>
    <row r="259" spans="1:21" ht="20.25">
      <c r="A259" s="670"/>
      <c r="B259" s="671"/>
      <c r="C259" s="671"/>
      <c r="D259" s="671"/>
      <c r="E259" s="671"/>
      <c r="F259" s="671"/>
      <c r="G259" s="671"/>
      <c r="H259" s="671"/>
      <c r="I259" s="671"/>
      <c r="J259" s="671"/>
      <c r="K259" s="671"/>
      <c r="L259" s="671"/>
      <c r="M259" s="671"/>
      <c r="N259" s="654"/>
      <c r="O259" s="655"/>
      <c r="P259" s="655"/>
      <c r="Q259" s="655"/>
      <c r="R259" s="655"/>
      <c r="S259" s="655"/>
      <c r="T259" s="655"/>
      <c r="U259" s="655"/>
    </row>
    <row r="260" spans="1:21" ht="20.25">
      <c r="A260" s="670"/>
      <c r="B260" s="671"/>
      <c r="C260" s="671"/>
      <c r="D260" s="671"/>
      <c r="E260" s="671"/>
      <c r="F260" s="671"/>
      <c r="G260" s="671"/>
      <c r="H260" s="671"/>
      <c r="I260" s="671"/>
      <c r="J260" s="671"/>
      <c r="K260" s="671"/>
      <c r="L260" s="671"/>
      <c r="M260" s="671"/>
      <c r="N260" s="654"/>
      <c r="O260" s="655"/>
      <c r="P260" s="655"/>
      <c r="Q260" s="655"/>
      <c r="R260" s="655"/>
      <c r="S260" s="655"/>
      <c r="T260" s="655"/>
      <c r="U260" s="655"/>
    </row>
    <row r="261" spans="1:21" ht="20.25">
      <c r="A261" s="670"/>
      <c r="B261" s="671"/>
      <c r="C261" s="671"/>
      <c r="D261" s="671"/>
      <c r="E261" s="671"/>
      <c r="F261" s="671"/>
      <c r="G261" s="671"/>
      <c r="H261" s="671"/>
      <c r="I261" s="671"/>
      <c r="J261" s="671"/>
      <c r="K261" s="671"/>
      <c r="L261" s="671"/>
      <c r="M261" s="671"/>
      <c r="N261" s="654"/>
      <c r="O261" s="655"/>
      <c r="P261" s="655"/>
      <c r="Q261" s="655"/>
      <c r="R261" s="655"/>
      <c r="S261" s="655"/>
      <c r="T261" s="655"/>
      <c r="U261" s="655"/>
    </row>
    <row r="262" spans="1:21" ht="20.25">
      <c r="A262" s="670"/>
      <c r="B262" s="671"/>
      <c r="C262" s="671"/>
      <c r="D262" s="671"/>
      <c r="E262" s="671"/>
      <c r="F262" s="671"/>
      <c r="G262" s="671"/>
      <c r="H262" s="671"/>
      <c r="I262" s="671"/>
      <c r="J262" s="671"/>
      <c r="K262" s="671"/>
      <c r="L262" s="671"/>
      <c r="M262" s="671"/>
      <c r="N262" s="654"/>
      <c r="O262" s="655"/>
      <c r="P262" s="655"/>
      <c r="Q262" s="655"/>
      <c r="R262" s="655"/>
      <c r="S262" s="655"/>
      <c r="T262" s="655"/>
      <c r="U262" s="655"/>
    </row>
    <row r="263" spans="1:21" ht="20.25">
      <c r="A263" s="670"/>
      <c r="B263" s="671"/>
      <c r="C263" s="671"/>
      <c r="D263" s="671"/>
      <c r="E263" s="671"/>
      <c r="F263" s="671"/>
      <c r="G263" s="671"/>
      <c r="H263" s="671"/>
      <c r="I263" s="671"/>
      <c r="J263" s="671"/>
      <c r="K263" s="671"/>
      <c r="L263" s="671"/>
      <c r="M263" s="671"/>
      <c r="N263" s="654"/>
      <c r="O263" s="655"/>
      <c r="P263" s="655"/>
      <c r="Q263" s="655"/>
      <c r="R263" s="655"/>
      <c r="S263" s="655"/>
      <c r="T263" s="655"/>
      <c r="U263" s="655"/>
    </row>
    <row r="264" spans="1:21" ht="20.25">
      <c r="A264" s="670"/>
      <c r="B264" s="671"/>
      <c r="C264" s="671"/>
      <c r="D264" s="671"/>
      <c r="E264" s="671"/>
      <c r="F264" s="671"/>
      <c r="G264" s="671"/>
      <c r="H264" s="671"/>
      <c r="I264" s="671"/>
      <c r="J264" s="671"/>
      <c r="K264" s="671"/>
      <c r="L264" s="671"/>
      <c r="M264" s="671"/>
      <c r="N264" s="654"/>
      <c r="O264" s="655"/>
      <c r="P264" s="655"/>
      <c r="Q264" s="655"/>
      <c r="R264" s="655"/>
      <c r="S264" s="655"/>
      <c r="T264" s="655"/>
      <c r="U264" s="655"/>
    </row>
    <row r="265" spans="1:21" ht="20.25">
      <c r="A265" s="670"/>
      <c r="B265" s="671"/>
      <c r="C265" s="671"/>
      <c r="D265" s="671"/>
      <c r="E265" s="671"/>
      <c r="F265" s="671"/>
      <c r="G265" s="671"/>
      <c r="H265" s="671"/>
      <c r="I265" s="671"/>
      <c r="J265" s="671"/>
      <c r="K265" s="671"/>
      <c r="L265" s="671"/>
      <c r="M265" s="671"/>
      <c r="N265" s="654"/>
      <c r="O265" s="655"/>
      <c r="P265" s="655"/>
      <c r="Q265" s="655"/>
      <c r="R265" s="655"/>
      <c r="S265" s="655"/>
      <c r="T265" s="655"/>
      <c r="U265" s="655"/>
    </row>
    <row r="266" spans="1:21" ht="20.25">
      <c r="A266" s="670"/>
      <c r="B266" s="671"/>
      <c r="C266" s="671"/>
      <c r="D266" s="671"/>
      <c r="E266" s="671"/>
      <c r="F266" s="671"/>
      <c r="G266" s="671"/>
      <c r="H266" s="671"/>
      <c r="I266" s="671"/>
      <c r="J266" s="671"/>
      <c r="K266" s="671"/>
      <c r="L266" s="671"/>
      <c r="M266" s="671"/>
      <c r="N266" s="654"/>
      <c r="O266" s="655"/>
      <c r="P266" s="655"/>
      <c r="Q266" s="655"/>
      <c r="R266" s="655"/>
      <c r="S266" s="655"/>
      <c r="T266" s="655"/>
      <c r="U266" s="655"/>
    </row>
    <row r="267" spans="1:21" ht="20.25">
      <c r="A267" s="670"/>
      <c r="B267" s="671"/>
      <c r="C267" s="671"/>
      <c r="D267" s="671"/>
      <c r="E267" s="671"/>
      <c r="F267" s="671"/>
      <c r="G267" s="671"/>
      <c r="H267" s="671"/>
      <c r="I267" s="671"/>
      <c r="J267" s="671"/>
      <c r="K267" s="671"/>
      <c r="L267" s="671"/>
      <c r="M267" s="671"/>
      <c r="N267" s="654"/>
      <c r="O267" s="655"/>
      <c r="P267" s="655"/>
      <c r="Q267" s="655"/>
      <c r="R267" s="655"/>
      <c r="S267" s="655"/>
      <c r="T267" s="655"/>
      <c r="U267" s="655"/>
    </row>
    <row r="268" spans="1:21" ht="20.25">
      <c r="A268" s="670"/>
      <c r="B268" s="671"/>
      <c r="C268" s="671"/>
      <c r="D268" s="671"/>
      <c r="E268" s="671"/>
      <c r="F268" s="671"/>
      <c r="G268" s="671"/>
      <c r="H268" s="671"/>
      <c r="I268" s="671"/>
      <c r="J268" s="671"/>
      <c r="K268" s="671"/>
      <c r="L268" s="671"/>
      <c r="M268" s="671"/>
      <c r="N268" s="654"/>
      <c r="O268" s="655"/>
      <c r="P268" s="655"/>
      <c r="Q268" s="655"/>
      <c r="R268" s="655"/>
      <c r="S268" s="655"/>
      <c r="T268" s="655"/>
      <c r="U268" s="655"/>
    </row>
    <row r="269" spans="1:21" ht="20.25">
      <c r="A269" s="670"/>
      <c r="B269" s="671"/>
      <c r="C269" s="671"/>
      <c r="D269" s="671"/>
      <c r="E269" s="671"/>
      <c r="F269" s="671"/>
      <c r="G269" s="671"/>
      <c r="H269" s="671"/>
      <c r="I269" s="671"/>
      <c r="J269" s="671"/>
      <c r="K269" s="671"/>
      <c r="L269" s="671"/>
      <c r="M269" s="671"/>
      <c r="N269" s="654"/>
      <c r="O269" s="655"/>
      <c r="P269" s="655"/>
      <c r="Q269" s="655"/>
      <c r="R269" s="655"/>
      <c r="S269" s="655"/>
      <c r="T269" s="655"/>
      <c r="U269" s="655"/>
    </row>
    <row r="270" spans="1:21" ht="20.25">
      <c r="A270" s="670"/>
      <c r="B270" s="671"/>
      <c r="C270" s="671"/>
      <c r="D270" s="671"/>
      <c r="E270" s="671"/>
      <c r="F270" s="671"/>
      <c r="G270" s="671"/>
      <c r="H270" s="671"/>
      <c r="I270" s="671"/>
      <c r="J270" s="671"/>
      <c r="K270" s="671"/>
      <c r="L270" s="671"/>
      <c r="M270" s="671"/>
      <c r="N270" s="654"/>
      <c r="O270" s="655"/>
      <c r="P270" s="655"/>
      <c r="Q270" s="655"/>
      <c r="R270" s="655"/>
      <c r="S270" s="655"/>
      <c r="T270" s="655"/>
      <c r="U270" s="655"/>
    </row>
    <row r="271" spans="1:21" ht="20.25">
      <c r="A271" s="670"/>
      <c r="B271" s="671"/>
      <c r="C271" s="671"/>
      <c r="D271" s="671"/>
      <c r="E271" s="671"/>
      <c r="F271" s="671"/>
      <c r="G271" s="671"/>
      <c r="H271" s="671"/>
      <c r="I271" s="671"/>
      <c r="J271" s="671"/>
      <c r="K271" s="671"/>
      <c r="L271" s="671"/>
      <c r="M271" s="671"/>
      <c r="N271" s="654"/>
      <c r="O271" s="655"/>
      <c r="P271" s="655"/>
      <c r="Q271" s="655"/>
      <c r="R271" s="655"/>
      <c r="S271" s="655"/>
      <c r="T271" s="655"/>
      <c r="U271" s="655"/>
    </row>
    <row r="272" spans="1:21" ht="20.25">
      <c r="A272" s="670"/>
      <c r="B272" s="671"/>
      <c r="C272" s="671"/>
      <c r="D272" s="671"/>
      <c r="E272" s="671"/>
      <c r="F272" s="671"/>
      <c r="G272" s="671"/>
      <c r="H272" s="671"/>
      <c r="I272" s="671"/>
      <c r="J272" s="671"/>
      <c r="K272" s="671"/>
      <c r="L272" s="671"/>
      <c r="M272" s="671"/>
      <c r="N272" s="654"/>
      <c r="O272" s="655"/>
      <c r="P272" s="655"/>
      <c r="Q272" s="655"/>
      <c r="R272" s="655"/>
      <c r="S272" s="655"/>
      <c r="T272" s="655"/>
      <c r="U272" s="655"/>
    </row>
    <row r="273" spans="1:21" ht="20.25">
      <c r="A273" s="670"/>
      <c r="B273" s="671"/>
      <c r="C273" s="671"/>
      <c r="D273" s="671"/>
      <c r="E273" s="671"/>
      <c r="F273" s="671"/>
      <c r="G273" s="671"/>
      <c r="H273" s="671"/>
      <c r="I273" s="671"/>
      <c r="J273" s="671"/>
      <c r="K273" s="671"/>
      <c r="L273" s="671"/>
      <c r="M273" s="671"/>
      <c r="N273" s="654"/>
      <c r="O273" s="655"/>
      <c r="P273" s="655"/>
      <c r="Q273" s="655"/>
      <c r="R273" s="655"/>
      <c r="S273" s="655"/>
      <c r="T273" s="655"/>
      <c r="U273" s="655"/>
    </row>
    <row r="274" spans="1:21" ht="20.25">
      <c r="A274" s="670"/>
      <c r="B274" s="671"/>
      <c r="C274" s="671"/>
      <c r="D274" s="671"/>
      <c r="E274" s="671"/>
      <c r="F274" s="671"/>
      <c r="G274" s="671"/>
      <c r="H274" s="671"/>
      <c r="I274" s="671"/>
      <c r="J274" s="671"/>
      <c r="K274" s="671"/>
      <c r="L274" s="671"/>
      <c r="M274" s="671"/>
      <c r="N274" s="654"/>
      <c r="O274" s="655"/>
      <c r="P274" s="655"/>
      <c r="Q274" s="655"/>
      <c r="R274" s="655"/>
      <c r="S274" s="655"/>
      <c r="T274" s="655"/>
      <c r="U274" s="655"/>
    </row>
    <row r="275" spans="1:21" ht="20.25">
      <c r="A275" s="670"/>
      <c r="B275" s="671"/>
      <c r="C275" s="671"/>
      <c r="D275" s="671"/>
      <c r="E275" s="671"/>
      <c r="F275" s="671"/>
      <c r="G275" s="671"/>
      <c r="H275" s="671"/>
      <c r="I275" s="671"/>
      <c r="J275" s="671"/>
      <c r="K275" s="671"/>
      <c r="L275" s="671"/>
      <c r="M275" s="671"/>
      <c r="N275" s="654"/>
      <c r="O275" s="655"/>
      <c r="P275" s="655"/>
      <c r="Q275" s="655"/>
      <c r="R275" s="655"/>
      <c r="S275" s="655"/>
      <c r="T275" s="655"/>
      <c r="U275" s="655"/>
    </row>
    <row r="276" spans="1:21" ht="20.25">
      <c r="A276" s="670"/>
      <c r="B276" s="671"/>
      <c r="C276" s="671"/>
      <c r="D276" s="671"/>
      <c r="E276" s="671"/>
      <c r="F276" s="671"/>
      <c r="G276" s="671"/>
      <c r="H276" s="671"/>
      <c r="I276" s="671"/>
      <c r="J276" s="671"/>
      <c r="K276" s="671"/>
      <c r="L276" s="671"/>
      <c r="M276" s="671"/>
      <c r="N276" s="654"/>
      <c r="O276" s="655"/>
      <c r="P276" s="655"/>
      <c r="Q276" s="655"/>
      <c r="R276" s="655"/>
      <c r="S276" s="655"/>
      <c r="T276" s="655"/>
      <c r="U276" s="655"/>
    </row>
    <row r="277" spans="1:21" ht="20.25">
      <c r="A277" s="670"/>
      <c r="B277" s="671"/>
      <c r="C277" s="671"/>
      <c r="D277" s="671"/>
      <c r="E277" s="671"/>
      <c r="F277" s="671"/>
      <c r="G277" s="671"/>
      <c r="H277" s="671"/>
      <c r="I277" s="671"/>
      <c r="J277" s="671"/>
      <c r="K277" s="671"/>
      <c r="L277" s="671"/>
      <c r="M277" s="671"/>
      <c r="N277" s="654"/>
      <c r="O277" s="655"/>
      <c r="P277" s="655"/>
      <c r="Q277" s="655"/>
      <c r="R277" s="655"/>
    </row>
    <row r="278" spans="1:21" ht="20.25">
      <c r="A278" s="670"/>
      <c r="B278" s="671"/>
      <c r="C278" s="671"/>
      <c r="D278" s="671"/>
      <c r="E278" s="671"/>
      <c r="F278" s="671"/>
      <c r="G278" s="671"/>
      <c r="H278" s="671"/>
      <c r="I278" s="671"/>
      <c r="J278" s="671"/>
      <c r="K278" s="671"/>
      <c r="L278" s="671"/>
      <c r="M278" s="671"/>
      <c r="N278" s="654"/>
      <c r="O278" s="655"/>
      <c r="P278" s="655"/>
      <c r="Q278" s="655"/>
      <c r="R278" s="655"/>
    </row>
    <row r="279" spans="1:21" ht="20.25">
      <c r="A279" s="543"/>
      <c r="B279" s="23"/>
      <c r="C279" s="23"/>
      <c r="D279" s="23"/>
      <c r="E279" s="23"/>
      <c r="F279" s="23"/>
      <c r="G279" s="23"/>
      <c r="H279" s="23"/>
      <c r="I279" s="23"/>
      <c r="J279" s="23"/>
      <c r="K279" s="23"/>
      <c r="L279" s="23"/>
      <c r="M279" s="23"/>
      <c r="N279" s="22"/>
    </row>
    <row r="280" spans="1:21" ht="20.25">
      <c r="A280" s="543"/>
      <c r="B280" s="23"/>
      <c r="C280" s="23"/>
      <c r="D280" s="23"/>
      <c r="E280" s="23"/>
      <c r="F280" s="23"/>
      <c r="G280" s="23"/>
      <c r="H280" s="23"/>
      <c r="I280" s="23"/>
      <c r="J280" s="23"/>
      <c r="K280" s="23"/>
      <c r="L280" s="23"/>
      <c r="M280" s="23"/>
      <c r="N280" s="22"/>
    </row>
    <row r="281" spans="1:21" ht="20.25">
      <c r="A281" s="543"/>
      <c r="B281" s="23"/>
      <c r="C281" s="23"/>
      <c r="D281" s="23"/>
      <c r="E281" s="23"/>
      <c r="F281" s="23"/>
      <c r="G281" s="23"/>
      <c r="H281" s="23"/>
      <c r="I281" s="23"/>
      <c r="J281" s="23"/>
      <c r="K281" s="23"/>
      <c r="L281" s="23"/>
      <c r="M281" s="23"/>
      <c r="N281" s="22"/>
    </row>
    <row r="282" spans="1:21" ht="20.25">
      <c r="A282" s="543"/>
      <c r="B282" s="23"/>
      <c r="C282" s="23"/>
      <c r="D282" s="23"/>
      <c r="E282" s="23"/>
      <c r="F282" s="23"/>
      <c r="G282" s="23"/>
      <c r="H282" s="23"/>
      <c r="I282" s="23"/>
      <c r="J282" s="23"/>
      <c r="K282" s="23"/>
      <c r="L282" s="23"/>
      <c r="M282" s="23"/>
      <c r="N282" s="22"/>
    </row>
    <row r="283" spans="1:21" ht="20.25">
      <c r="A283" s="543"/>
      <c r="B283" s="23"/>
      <c r="C283" s="23"/>
      <c r="D283" s="23"/>
      <c r="E283" s="23"/>
      <c r="F283" s="23"/>
      <c r="G283" s="23"/>
      <c r="H283" s="23"/>
      <c r="I283" s="23"/>
      <c r="J283" s="23"/>
      <c r="K283" s="23"/>
      <c r="L283" s="23"/>
      <c r="M283" s="23"/>
      <c r="N283" s="22"/>
    </row>
    <row r="284" spans="1:21" ht="20.25">
      <c r="A284" s="543"/>
      <c r="B284" s="23"/>
      <c r="C284" s="23"/>
      <c r="D284" s="23"/>
      <c r="E284" s="23"/>
      <c r="F284" s="23"/>
      <c r="G284" s="23"/>
      <c r="H284" s="23"/>
      <c r="I284" s="23"/>
      <c r="J284" s="23"/>
      <c r="K284" s="23"/>
      <c r="L284" s="23"/>
      <c r="M284" s="23"/>
      <c r="N284" s="22"/>
    </row>
    <row r="285" spans="1:21" ht="20.25">
      <c r="A285" s="543"/>
      <c r="B285" s="23"/>
      <c r="C285" s="23"/>
      <c r="D285" s="23"/>
      <c r="E285" s="23"/>
      <c r="F285" s="23"/>
      <c r="G285" s="23"/>
      <c r="H285" s="23"/>
      <c r="I285" s="23"/>
      <c r="J285" s="23"/>
      <c r="K285" s="23"/>
      <c r="L285" s="23"/>
      <c r="M285" s="23"/>
      <c r="N285" s="22"/>
    </row>
    <row r="286" spans="1:21" ht="20.25">
      <c r="A286" s="543"/>
      <c r="B286" s="23"/>
      <c r="C286" s="23"/>
      <c r="D286" s="23"/>
      <c r="E286" s="23"/>
      <c r="F286" s="23"/>
      <c r="G286" s="23"/>
      <c r="H286" s="23"/>
      <c r="I286" s="23"/>
      <c r="J286" s="23"/>
      <c r="K286" s="23"/>
      <c r="L286" s="23"/>
      <c r="M286" s="23"/>
      <c r="N286" s="22"/>
    </row>
  </sheetData>
  <sheetProtection algorithmName="SHA-512" hashValue="pko+CwtNSMVe2GvJMmBHA1Nl5XH6RZLBSjp658abWoz1QnSnGbfhDO/j/K3Z0ysBcBQHVcCnTq/rmje2QJpZ7g==" saltValue="q++bbacm1/Oah2amG+87lg==" spinCount="100000" sheet="1" objects="1" scenarios="1"/>
  <mergeCells count="4">
    <mergeCell ref="A97:M99"/>
    <mergeCell ref="A37:B37"/>
    <mergeCell ref="A70:B70"/>
    <mergeCell ref="A4:B4"/>
  </mergeCells>
  <conditionalFormatting sqref="C28:M28 C61:M61 C94:M94">
    <cfRule type="expression" dxfId="141" priority="562">
      <formula>D$6&lt;(12-#REF!+1)</formula>
    </cfRule>
  </conditionalFormatting>
  <conditionalFormatting sqref="C28:M28 C61:M61 C94:M94">
    <cfRule type="expression" dxfId="140" priority="563">
      <formula>D$6&lt;12-#REF!+1</formula>
    </cfRule>
  </conditionalFormatting>
  <conditionalFormatting sqref="C22:M22">
    <cfRule type="expression" dxfId="139" priority="116">
      <formula>D$6&lt;(12-#REF!+1)</formula>
    </cfRule>
  </conditionalFormatting>
  <conditionalFormatting sqref="C44:M44">
    <cfRule type="expression" dxfId="138" priority="95">
      <formula>D$6&lt;(12-#REF!+1)</formula>
    </cfRule>
  </conditionalFormatting>
  <conditionalFormatting sqref="C47:M48">
    <cfRule type="expression" dxfId="137" priority="87">
      <formula>D$6&lt;12-#REF!+1</formula>
    </cfRule>
  </conditionalFormatting>
  <conditionalFormatting sqref="C48:M48">
    <cfRule type="expression" dxfId="136" priority="85">
      <formula>D$6&lt;(12-#REF!+1)</formula>
    </cfRule>
  </conditionalFormatting>
  <conditionalFormatting sqref="C51:M51">
    <cfRule type="expression" dxfId="135" priority="76">
      <formula>D$6&lt;(12-#REF!+1)</formula>
    </cfRule>
  </conditionalFormatting>
  <conditionalFormatting sqref="C27:M27">
    <cfRule type="expression" dxfId="134" priority="105">
      <formula>D$6&lt;(12-#REF!+1)</formula>
    </cfRule>
  </conditionalFormatting>
  <conditionalFormatting sqref="C43:M44">
    <cfRule type="expression" dxfId="133" priority="97">
      <formula>D$6&lt;12-#REF!+1</formula>
    </cfRule>
  </conditionalFormatting>
  <conditionalFormatting sqref="C47:M47">
    <cfRule type="expression" dxfId="132" priority="86">
      <formula>D$6&lt;(12-#REF!+1)</formula>
    </cfRule>
  </conditionalFormatting>
  <conditionalFormatting sqref="C26:M27">
    <cfRule type="expression" dxfId="131" priority="107">
      <formula>D$6&lt;12-#REF!+1</formula>
    </cfRule>
  </conditionalFormatting>
  <conditionalFormatting sqref="C26:M26">
    <cfRule type="expression" dxfId="130" priority="106">
      <formula>D$6&lt;(12-#REF!+1)</formula>
    </cfRule>
  </conditionalFormatting>
  <conditionalFormatting sqref="C88:M89">
    <cfRule type="expression" dxfId="129" priority="17">
      <formula>D$6&lt;12-#REF!+1</formula>
    </cfRule>
  </conditionalFormatting>
  <conditionalFormatting sqref="C88:M88">
    <cfRule type="expression" dxfId="128" priority="16">
      <formula>D$6&lt;(12-#REF!+1)</formula>
    </cfRule>
  </conditionalFormatting>
  <conditionalFormatting sqref="C80:M81">
    <cfRule type="expression" dxfId="127" priority="37">
      <formula>D$6&lt;12-#REF!+1</formula>
    </cfRule>
  </conditionalFormatting>
  <conditionalFormatting sqref="C77:M77">
    <cfRule type="expression" dxfId="126" priority="45">
      <formula>D$6&lt;(12-#REF!+1)</formula>
    </cfRule>
  </conditionalFormatting>
  <conditionalFormatting sqref="C76:M77">
    <cfRule type="expression" dxfId="125" priority="47">
      <formula>D$6&lt;12-#REF!+1</formula>
    </cfRule>
  </conditionalFormatting>
  <conditionalFormatting sqref="C60:M60">
    <cfRule type="expression" dxfId="124" priority="55">
      <formula>D$6&lt;(12-#REF!+1)</formula>
    </cfRule>
  </conditionalFormatting>
  <conditionalFormatting sqref="C80:M80">
    <cfRule type="expression" dxfId="123" priority="36">
      <formula>D$6&lt;(12-#REF!+1)</formula>
    </cfRule>
  </conditionalFormatting>
  <conditionalFormatting sqref="C9:M9">
    <cfRule type="expression" dxfId="122" priority="148">
      <formula>D$6&lt;(12-#REF!+1)</formula>
    </cfRule>
  </conditionalFormatting>
  <conditionalFormatting sqref="C9:M9">
    <cfRule type="expression" dxfId="121" priority="149">
      <formula>D$6&lt;12-#REF!+1</formula>
    </cfRule>
  </conditionalFormatting>
  <conditionalFormatting sqref="C10:M10">
    <cfRule type="expression" dxfId="120" priority="146">
      <formula>D$6&lt;(12-#REF!+1)</formula>
    </cfRule>
  </conditionalFormatting>
  <conditionalFormatting sqref="C10:M10">
    <cfRule type="expression" dxfId="119" priority="147">
      <formula>D$6&lt;12-#REF!+1</formula>
    </cfRule>
  </conditionalFormatting>
  <conditionalFormatting sqref="C93:M93">
    <cfRule type="expression" dxfId="118" priority="5">
      <formula>D$6&lt;(12-#REF!+1)</formula>
    </cfRule>
  </conditionalFormatting>
  <conditionalFormatting sqref="C13:M13">
    <cfRule type="expression" dxfId="117" priority="138">
      <formula>D$6&lt;(12-#REF!+1)</formula>
    </cfRule>
  </conditionalFormatting>
  <conditionalFormatting sqref="C13:M13">
    <cfRule type="expression" dxfId="116" priority="139">
      <formula>D$6&lt;12-#REF!+1</formula>
    </cfRule>
  </conditionalFormatting>
  <conditionalFormatting sqref="C14:M14">
    <cfRule type="expression" dxfId="115" priority="136">
      <formula>D$6&lt;(12-#REF!+1)</formula>
    </cfRule>
  </conditionalFormatting>
  <conditionalFormatting sqref="C14:M15">
    <cfRule type="expression" dxfId="114" priority="137">
      <formula>D$6&lt;12-#REF!+1</formula>
    </cfRule>
  </conditionalFormatting>
  <conditionalFormatting sqref="C15:M15">
    <cfRule type="expression" dxfId="113" priority="135">
      <formula>D$6&lt;(12-#REF!+1)</formula>
    </cfRule>
  </conditionalFormatting>
  <conditionalFormatting sqref="C17:M17">
    <cfRule type="expression" dxfId="112" priority="128">
      <formula>D$6&lt;(12-#REF!+1)</formula>
    </cfRule>
  </conditionalFormatting>
  <conditionalFormatting sqref="C17:M17">
    <cfRule type="expression" dxfId="111" priority="129">
      <formula>D$6&lt;12-#REF!+1</formula>
    </cfRule>
  </conditionalFormatting>
  <conditionalFormatting sqref="C18:M18">
    <cfRule type="expression" dxfId="110" priority="126">
      <formula>D$6&lt;(12-#REF!+1)</formula>
    </cfRule>
  </conditionalFormatting>
  <conditionalFormatting sqref="C18:M19">
    <cfRule type="expression" dxfId="109" priority="127">
      <formula>D$6&lt;12-#REF!+1</formula>
    </cfRule>
  </conditionalFormatting>
  <conditionalFormatting sqref="C19:M19">
    <cfRule type="expression" dxfId="108" priority="125">
      <formula>D$6&lt;(12-#REF!+1)</formula>
    </cfRule>
  </conditionalFormatting>
  <conditionalFormatting sqref="C21:M21">
    <cfRule type="expression" dxfId="107" priority="118">
      <formula>D$6&lt;(12-#REF!+1)</formula>
    </cfRule>
  </conditionalFormatting>
  <conditionalFormatting sqref="C21:M21">
    <cfRule type="expression" dxfId="106" priority="119">
      <formula>D$6&lt;12-#REF!+1</formula>
    </cfRule>
  </conditionalFormatting>
  <conditionalFormatting sqref="C22:M23">
    <cfRule type="expression" dxfId="105" priority="117">
      <formula>D$6&lt;12-#REF!+1</formula>
    </cfRule>
  </conditionalFormatting>
  <conditionalFormatting sqref="C23:M23">
    <cfRule type="expression" dxfId="104" priority="115">
      <formula>D$6&lt;(12-#REF!+1)</formula>
    </cfRule>
  </conditionalFormatting>
  <conditionalFormatting sqref="C25:M25">
    <cfRule type="expression" dxfId="103" priority="108">
      <formula>D$6&lt;(12-#REF!+1)</formula>
    </cfRule>
  </conditionalFormatting>
  <conditionalFormatting sqref="C25:M25">
    <cfRule type="expression" dxfId="102" priority="109">
      <formula>D$6&lt;12-#REF!+1</formula>
    </cfRule>
  </conditionalFormatting>
  <conditionalFormatting sqref="C42:M42">
    <cfRule type="expression" dxfId="101" priority="98">
      <formula>D$6&lt;(12-#REF!+1)</formula>
    </cfRule>
  </conditionalFormatting>
  <conditionalFormatting sqref="C42:M42">
    <cfRule type="expression" dxfId="100" priority="99">
      <formula>D$6&lt;12-#REF!+1</formula>
    </cfRule>
  </conditionalFormatting>
  <conditionalFormatting sqref="C43:M43">
    <cfRule type="expression" dxfId="99" priority="96">
      <formula>D$6&lt;(12-#REF!+1)</formula>
    </cfRule>
  </conditionalFormatting>
  <conditionalFormatting sqref="C46:M46">
    <cfRule type="expression" dxfId="98" priority="88">
      <formula>D$6&lt;(12-#REF!+1)</formula>
    </cfRule>
  </conditionalFormatting>
  <conditionalFormatting sqref="C46:M46">
    <cfRule type="expression" dxfId="97" priority="89">
      <formula>D$6&lt;12-#REF!+1</formula>
    </cfRule>
  </conditionalFormatting>
  <conditionalFormatting sqref="C50:M50">
    <cfRule type="expression" dxfId="96" priority="78">
      <formula>D$6&lt;(12-#REF!+1)</formula>
    </cfRule>
  </conditionalFormatting>
  <conditionalFormatting sqref="C50:M50">
    <cfRule type="expression" dxfId="95" priority="79">
      <formula>D$6&lt;12-#REF!+1</formula>
    </cfRule>
  </conditionalFormatting>
  <conditionalFormatting sqref="C51:M52">
    <cfRule type="expression" dxfId="94" priority="77">
      <formula>D$6&lt;12-#REF!+1</formula>
    </cfRule>
  </conditionalFormatting>
  <conditionalFormatting sqref="C52:M52">
    <cfRule type="expression" dxfId="93" priority="75">
      <formula>D$6&lt;(12-#REF!+1)</formula>
    </cfRule>
  </conditionalFormatting>
  <conditionalFormatting sqref="C54:M54">
    <cfRule type="expression" dxfId="92" priority="68">
      <formula>D$6&lt;(12-#REF!+1)</formula>
    </cfRule>
  </conditionalFormatting>
  <conditionalFormatting sqref="C54:M54">
    <cfRule type="expression" dxfId="91" priority="69">
      <formula>D$6&lt;12-#REF!+1</formula>
    </cfRule>
  </conditionalFormatting>
  <conditionalFormatting sqref="C55:M55">
    <cfRule type="expression" dxfId="90" priority="66">
      <formula>D$6&lt;(12-#REF!+1)</formula>
    </cfRule>
  </conditionalFormatting>
  <conditionalFormatting sqref="C55:M56">
    <cfRule type="expression" dxfId="89" priority="67">
      <formula>D$6&lt;12-#REF!+1</formula>
    </cfRule>
  </conditionalFormatting>
  <conditionalFormatting sqref="C56:M56">
    <cfRule type="expression" dxfId="88" priority="65">
      <formula>D$6&lt;(12-#REF!+1)</formula>
    </cfRule>
  </conditionalFormatting>
  <conditionalFormatting sqref="C58:M58">
    <cfRule type="expression" dxfId="87" priority="58">
      <formula>D$6&lt;(12-#REF!+1)</formula>
    </cfRule>
  </conditionalFormatting>
  <conditionalFormatting sqref="C58:M58">
    <cfRule type="expression" dxfId="86" priority="59">
      <formula>D$6&lt;12-#REF!+1</formula>
    </cfRule>
  </conditionalFormatting>
  <conditionalFormatting sqref="C59:M59">
    <cfRule type="expression" dxfId="85" priority="56">
      <formula>D$6&lt;(12-#REF!+1)</formula>
    </cfRule>
  </conditionalFormatting>
  <conditionalFormatting sqref="C59:M60">
    <cfRule type="expression" dxfId="84" priority="57">
      <formula>D$6&lt;12-#REF!+1</formula>
    </cfRule>
  </conditionalFormatting>
  <conditionalFormatting sqref="C75:M75">
    <cfRule type="expression" dxfId="83" priority="48">
      <formula>D$6&lt;(12-#REF!+1)</formula>
    </cfRule>
  </conditionalFormatting>
  <conditionalFormatting sqref="C75:M75">
    <cfRule type="expression" dxfId="82" priority="49">
      <formula>D$6&lt;12-#REF!+1</formula>
    </cfRule>
  </conditionalFormatting>
  <conditionalFormatting sqref="C76:M76">
    <cfRule type="expression" dxfId="81" priority="46">
      <formula>D$6&lt;(12-#REF!+1)</formula>
    </cfRule>
  </conditionalFormatting>
  <conditionalFormatting sqref="C79:M79">
    <cfRule type="expression" dxfId="80" priority="38">
      <formula>D$6&lt;(12-#REF!+1)</formula>
    </cfRule>
  </conditionalFormatting>
  <conditionalFormatting sqref="C79:M79">
    <cfRule type="expression" dxfId="79" priority="39">
      <formula>D$6&lt;12-#REF!+1</formula>
    </cfRule>
  </conditionalFormatting>
  <conditionalFormatting sqref="C81:M81">
    <cfRule type="expression" dxfId="78" priority="35">
      <formula>D$6&lt;(12-#REF!+1)</formula>
    </cfRule>
  </conditionalFormatting>
  <conditionalFormatting sqref="C83:M83">
    <cfRule type="expression" dxfId="77" priority="28">
      <formula>D$6&lt;(12-#REF!+1)</formula>
    </cfRule>
  </conditionalFormatting>
  <conditionalFormatting sqref="C83:M83">
    <cfRule type="expression" dxfId="76" priority="29">
      <formula>D$6&lt;12-#REF!+1</formula>
    </cfRule>
  </conditionalFormatting>
  <conditionalFormatting sqref="C84:M84">
    <cfRule type="expression" dxfId="75" priority="26">
      <formula>D$6&lt;(12-#REF!+1)</formula>
    </cfRule>
  </conditionalFormatting>
  <conditionalFormatting sqref="C84:M85">
    <cfRule type="expression" dxfId="74" priority="27">
      <formula>D$6&lt;12-#REF!+1</formula>
    </cfRule>
  </conditionalFormatting>
  <conditionalFormatting sqref="C85:M85">
    <cfRule type="expression" dxfId="73" priority="25">
      <formula>D$6&lt;(12-#REF!+1)</formula>
    </cfRule>
  </conditionalFormatting>
  <conditionalFormatting sqref="C87:M87">
    <cfRule type="expression" dxfId="72" priority="18">
      <formula>D$6&lt;(12-#REF!+1)</formula>
    </cfRule>
  </conditionalFormatting>
  <conditionalFormatting sqref="C87:M87">
    <cfRule type="expression" dxfId="71" priority="19">
      <formula>D$6&lt;12-#REF!+1</formula>
    </cfRule>
  </conditionalFormatting>
  <conditionalFormatting sqref="C89:M89">
    <cfRule type="expression" dxfId="70" priority="15">
      <formula>D$6&lt;(12-#REF!+1)</formula>
    </cfRule>
  </conditionalFormatting>
  <conditionalFormatting sqref="C91:M91">
    <cfRule type="expression" dxfId="69" priority="8">
      <formula>D$6&lt;(12-#REF!+1)</formula>
    </cfRule>
  </conditionalFormatting>
  <conditionalFormatting sqref="C91:M91">
    <cfRule type="expression" dxfId="68" priority="9">
      <formula>D$6&lt;12-#REF!+1</formula>
    </cfRule>
  </conditionalFormatting>
  <conditionalFormatting sqref="C92:M92">
    <cfRule type="expression" dxfId="67" priority="6">
      <formula>D$6&lt;(12-#REF!+1)</formula>
    </cfRule>
  </conditionalFormatting>
  <conditionalFormatting sqref="C92:M93">
    <cfRule type="expression" dxfId="66" priority="7">
      <formula>D$6&lt;12-#REF!+1</formula>
    </cfRule>
  </conditionalFormatting>
  <conditionalFormatting sqref="C11:M11">
    <cfRule type="expression" dxfId="65" priority="2">
      <formula>D$6&lt;12-#REF!+1</formula>
    </cfRule>
  </conditionalFormatting>
  <conditionalFormatting sqref="C11:M11">
    <cfRule type="expression" dxfId="64" priority="1">
      <formula>D$6&lt;(12-#REF!+1)</formula>
    </cfRule>
  </conditionalFormatting>
  <conditionalFormatting sqref="A10">
    <cfRule type="expression" dxfId="63" priority="586">
      <formula>#REF!&lt;(12-#REF!+1)</formula>
    </cfRule>
  </conditionalFormatting>
  <conditionalFormatting sqref="A10:A11">
    <cfRule type="expression" dxfId="62" priority="587">
      <formula>#REF!&lt;12-#REF!+1</formula>
    </cfRule>
  </conditionalFormatting>
  <conditionalFormatting sqref="A11">
    <cfRule type="expression" dxfId="61" priority="588">
      <formula>#REF!&lt;(12-#REF!+1)</formula>
    </cfRule>
  </conditionalFormatting>
  <conditionalFormatting sqref="A9 A13:A15 A17:A19 A21:A23 A25:A27 A42:A44 A46:A48 A50:A52 A54:A56 A58:A60 A75:A77 A79:A81 A83:A85 A87:A89 A91:A93">
    <cfRule type="expression" dxfId="60" priority="589">
      <formula>#REF!&lt;(12-#REF!+1)</formula>
    </cfRule>
  </conditionalFormatting>
  <conditionalFormatting sqref="A9 A13:A15 A17:A19 A21:A23 A25:A27 A42:A44 A46:A48 A50:A52 A54:A56 A58:A60 A75:A77 A79:A81 A83:A85 A87:A89 A91:A93">
    <cfRule type="expression" dxfId="59" priority="590">
      <formula>#REF!&lt;12-#REF!+1</formula>
    </cfRule>
  </conditionalFormatting>
  <conditionalFormatting sqref="B13:B15 B17:B19 B21:B23 B25:B28 B42:B44 B46:B48 B50:B52 B54:B56 B58:B61 B75:B77 B79:B81 B83:B85 B87:B89 B91:B94 B9:B11">
    <cfRule type="expression" dxfId="58" priority="616">
      <formula>B$6&lt;12-#REF!+1</formula>
    </cfRule>
  </conditionalFormatting>
  <conditionalFormatting sqref="B13:B15 B17:B19 B21:B23 B25:B28 B42:B44 B46:B48 B50:B52 B54:B56 B58:B61 B75:B77 B79:B81 B83:B85 B87:B89 B91:B94 B9:B11">
    <cfRule type="expression" dxfId="57" priority="676">
      <formula>B$6&lt;(12-#REF!+1)</formula>
    </cfRule>
  </conditionalFormatting>
  <pageMargins left="0.51181102362204722" right="0.11811023622047245" top="0.78740157480314965" bottom="0.78740157480314965" header="0.31496062992125984" footer="0.31496062992125984"/>
  <pageSetup paperSize="9" scale="33" orientation="portrait" blackAndWhite="1"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AC139"/>
  <sheetViews>
    <sheetView zoomScale="70" zoomScaleNormal="70" workbookViewId="0">
      <selection activeCell="C6" sqref="C6"/>
    </sheetView>
  </sheetViews>
  <sheetFormatPr baseColWidth="10" defaultColWidth="12.42578125" defaultRowHeight="18.75"/>
  <cols>
    <col min="1" max="1" width="4.7109375" style="21" customWidth="1"/>
    <col min="2" max="2" width="105.140625" style="21" customWidth="1"/>
    <col min="3" max="14" width="17.7109375" style="21" customWidth="1"/>
    <col min="15" max="15" width="14.85546875" style="21" customWidth="1"/>
    <col min="16" max="16" width="6.28515625" style="21" customWidth="1"/>
    <col min="17" max="21" width="12.42578125" style="21"/>
    <col min="22" max="22" width="13" style="21" customWidth="1"/>
    <col min="23" max="16384" width="12.42578125" style="21"/>
  </cols>
  <sheetData>
    <row r="1" spans="1:29" ht="19.5" thickBot="1">
      <c r="A1" s="654"/>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row>
    <row r="2" spans="1:29" ht="19.5" thickBot="1">
      <c r="A2" s="654"/>
      <c r="B2" s="558" t="str">
        <f>+Kapitalbedarfsplanung!B5</f>
        <v>Datum: xx.xx.xxxx</v>
      </c>
      <c r="C2" s="654"/>
      <c r="D2" s="654"/>
      <c r="E2" s="654"/>
      <c r="F2" s="654"/>
      <c r="G2" s="654"/>
      <c r="H2" s="654"/>
      <c r="I2" s="654"/>
      <c r="J2" s="654"/>
      <c r="K2" s="654"/>
      <c r="L2" s="654"/>
      <c r="M2" s="654"/>
      <c r="N2" s="654"/>
      <c r="O2" s="654"/>
      <c r="P2" s="654"/>
      <c r="Q2" s="654"/>
      <c r="R2" s="654"/>
      <c r="S2" s="654"/>
      <c r="T2" s="654"/>
      <c r="U2" s="654"/>
      <c r="V2" s="654"/>
      <c r="W2" s="654"/>
      <c r="X2" s="654"/>
      <c r="Y2" s="654"/>
      <c r="Z2" s="654"/>
      <c r="AA2" s="654"/>
      <c r="AB2" s="654"/>
      <c r="AC2" s="654"/>
    </row>
    <row r="3" spans="1:29">
      <c r="A3" s="654"/>
      <c r="B3" s="654"/>
      <c r="C3" s="654"/>
      <c r="D3" s="654"/>
      <c r="E3" s="654"/>
      <c r="F3" s="654"/>
      <c r="G3" s="654"/>
      <c r="H3" s="654"/>
      <c r="I3" s="654"/>
      <c r="J3" s="654"/>
      <c r="K3" s="654"/>
      <c r="L3" s="654"/>
      <c r="M3" s="654"/>
      <c r="N3" s="654"/>
      <c r="O3" s="654"/>
      <c r="P3" s="654"/>
      <c r="Q3" s="672"/>
      <c r="R3" s="672"/>
      <c r="S3" s="672"/>
      <c r="T3" s="672"/>
      <c r="U3" s="672"/>
      <c r="V3" s="654"/>
      <c r="W3" s="654"/>
      <c r="X3" s="654"/>
      <c r="Y3" s="654"/>
      <c r="Z3" s="654"/>
      <c r="AA3" s="654"/>
      <c r="AB3" s="654"/>
      <c r="AC3" s="654"/>
    </row>
    <row r="4" spans="1:29" ht="39" customHeight="1" thickBot="1">
      <c r="A4" s="654"/>
      <c r="B4" s="561" t="s">
        <v>1619</v>
      </c>
      <c r="C4" s="654"/>
      <c r="D4" s="654"/>
      <c r="E4" s="654"/>
      <c r="F4" s="654"/>
      <c r="G4" s="654"/>
      <c r="H4" s="654"/>
      <c r="I4" s="654"/>
      <c r="J4" s="654"/>
      <c r="K4" s="654"/>
      <c r="L4" s="654"/>
      <c r="M4" s="654"/>
      <c r="N4" s="654"/>
      <c r="O4" s="654"/>
      <c r="P4" s="654"/>
      <c r="Q4" s="588" t="s">
        <v>2</v>
      </c>
      <c r="R4" s="672"/>
      <c r="S4" s="672"/>
      <c r="T4" s="672"/>
      <c r="U4" s="672"/>
      <c r="V4" s="654"/>
      <c r="W4" s="654"/>
      <c r="X4" s="654"/>
      <c r="Y4" s="654"/>
      <c r="Z4" s="654"/>
      <c r="AA4" s="654"/>
      <c r="AB4" s="654"/>
      <c r="AC4" s="654"/>
    </row>
    <row r="5" spans="1:29" ht="21" thickBot="1">
      <c r="A5" s="654"/>
      <c r="B5" s="558" t="str">
        <f>+Kapitalbedarfsplanung!B7</f>
        <v>Name des Projektes:   XXX</v>
      </c>
      <c r="C5" s="654"/>
      <c r="D5" s="654"/>
      <c r="E5" s="654"/>
      <c r="F5" s="657"/>
      <c r="G5" s="657"/>
      <c r="H5" s="657"/>
      <c r="I5" s="657"/>
      <c r="J5" s="657"/>
      <c r="K5" s="657"/>
      <c r="L5" s="657"/>
      <c r="M5" s="657"/>
      <c r="N5" s="657"/>
      <c r="O5" s="658"/>
      <c r="P5" s="658"/>
      <c r="Q5" s="658"/>
      <c r="R5" s="654"/>
      <c r="S5" s="654"/>
      <c r="T5" s="654"/>
      <c r="U5" s="654"/>
      <c r="V5" s="654"/>
      <c r="W5" s="654"/>
      <c r="X5" s="654"/>
      <c r="Y5" s="654"/>
      <c r="Z5" s="654"/>
      <c r="AA5" s="654"/>
      <c r="AB5" s="654"/>
      <c r="AC5" s="654"/>
    </row>
    <row r="6" spans="1:29" ht="21" customHeight="1">
      <c r="A6" s="654"/>
      <c r="B6" s="673"/>
      <c r="C6" s="782" t="s">
        <v>1734</v>
      </c>
      <c r="D6" s="658"/>
      <c r="E6" s="658"/>
      <c r="F6" s="658"/>
      <c r="G6" s="658"/>
      <c r="H6" s="658"/>
      <c r="I6" s="658"/>
      <c r="J6" s="658"/>
      <c r="K6" s="658"/>
      <c r="L6" s="658"/>
      <c r="M6" s="658"/>
      <c r="N6" s="658"/>
      <c r="O6" s="658"/>
      <c r="P6" s="658"/>
      <c r="Q6" s="658"/>
      <c r="R6" s="654"/>
      <c r="S6" s="654"/>
      <c r="T6" s="654"/>
      <c r="U6" s="654"/>
      <c r="V6" s="654"/>
      <c r="W6" s="654"/>
      <c r="X6" s="654"/>
      <c r="Y6" s="654"/>
      <c r="Z6" s="654"/>
      <c r="AA6" s="654"/>
      <c r="AB6" s="654"/>
      <c r="AC6" s="654"/>
    </row>
    <row r="7" spans="1:29" ht="20.25">
      <c r="A7" s="654"/>
      <c r="B7" s="660"/>
      <c r="C7" s="661" t="s">
        <v>99</v>
      </c>
      <c r="D7" s="661" t="s">
        <v>100</v>
      </c>
      <c r="E7" s="661" t="s">
        <v>101</v>
      </c>
      <c r="F7" s="661" t="s">
        <v>102</v>
      </c>
      <c r="G7" s="661" t="s">
        <v>103</v>
      </c>
      <c r="H7" s="661" t="s">
        <v>104</v>
      </c>
      <c r="I7" s="661" t="s">
        <v>105</v>
      </c>
      <c r="J7" s="661" t="s">
        <v>106</v>
      </c>
      <c r="K7" s="661" t="s">
        <v>107</v>
      </c>
      <c r="L7" s="661" t="s">
        <v>108</v>
      </c>
      <c r="M7" s="661" t="s">
        <v>109</v>
      </c>
      <c r="N7" s="661" t="s">
        <v>110</v>
      </c>
      <c r="O7" s="541" t="s">
        <v>16</v>
      </c>
      <c r="P7" s="658"/>
      <c r="Q7" s="542" t="s">
        <v>1</v>
      </c>
      <c r="R7" s="654"/>
      <c r="S7" s="654"/>
      <c r="T7" s="654"/>
      <c r="U7" s="654"/>
      <c r="V7" s="654"/>
      <c r="W7" s="654"/>
      <c r="X7" s="654"/>
      <c r="Y7" s="654"/>
      <c r="Z7" s="654"/>
      <c r="AA7" s="654"/>
      <c r="AB7" s="654"/>
      <c r="AC7" s="654"/>
    </row>
    <row r="8" spans="1:29" ht="21" customHeight="1">
      <c r="A8" s="654"/>
      <c r="B8" s="674" t="s">
        <v>1626</v>
      </c>
      <c r="C8" s="747"/>
      <c r="D8" s="747"/>
      <c r="E8" s="747"/>
      <c r="F8" s="747"/>
      <c r="G8" s="747"/>
      <c r="H8" s="747"/>
      <c r="I8" s="747"/>
      <c r="J8" s="747"/>
      <c r="K8" s="747"/>
      <c r="L8" s="747"/>
      <c r="M8" s="747"/>
      <c r="N8" s="747"/>
      <c r="O8" s="664"/>
      <c r="P8" s="658"/>
      <c r="Q8" s="658" t="s">
        <v>1622</v>
      </c>
      <c r="R8" s="654"/>
      <c r="S8" s="654"/>
      <c r="T8" s="654"/>
      <c r="U8" s="654"/>
      <c r="V8" s="654"/>
      <c r="W8" s="654"/>
      <c r="X8" s="654"/>
      <c r="Y8" s="654"/>
      <c r="Z8" s="654"/>
      <c r="AA8" s="654"/>
      <c r="AB8" s="654"/>
      <c r="AC8" s="654"/>
    </row>
    <row r="9" spans="1:29" ht="21" customHeight="1">
      <c r="A9" s="654"/>
      <c r="B9" s="674" t="s">
        <v>1625</v>
      </c>
      <c r="C9" s="737">
        <f>+Umsatzplan!B28</f>
        <v>0</v>
      </c>
      <c r="D9" s="737">
        <f>+Umsatzplan!C28</f>
        <v>0</v>
      </c>
      <c r="E9" s="737">
        <f>+Umsatzplan!D28</f>
        <v>0</v>
      </c>
      <c r="F9" s="737">
        <f>+Umsatzplan!E28</f>
        <v>0</v>
      </c>
      <c r="G9" s="737">
        <f>+Umsatzplan!F28</f>
        <v>0</v>
      </c>
      <c r="H9" s="737">
        <f>+Umsatzplan!G28</f>
        <v>0</v>
      </c>
      <c r="I9" s="737">
        <f>+Umsatzplan!H28</f>
        <v>0</v>
      </c>
      <c r="J9" s="737">
        <f>+Umsatzplan!I28</f>
        <v>0</v>
      </c>
      <c r="K9" s="737">
        <f>+Umsatzplan!J28</f>
        <v>0</v>
      </c>
      <c r="L9" s="737">
        <f>+Umsatzplan!K28</f>
        <v>0</v>
      </c>
      <c r="M9" s="737">
        <f>+Umsatzplan!L28</f>
        <v>0</v>
      </c>
      <c r="N9" s="737">
        <f>+Umsatzplan!M28</f>
        <v>0</v>
      </c>
      <c r="O9" s="738">
        <f t="shared" ref="O9:O36" si="0">SUM(C9:N9)</f>
        <v>0</v>
      </c>
      <c r="P9" s="658"/>
      <c r="Q9" s="675" t="s">
        <v>1717</v>
      </c>
      <c r="R9" s="654"/>
      <c r="S9" s="654"/>
      <c r="T9" s="654"/>
      <c r="U9" s="654"/>
      <c r="V9" s="654"/>
      <c r="W9" s="654"/>
      <c r="X9" s="654"/>
      <c r="Y9" s="654"/>
      <c r="Z9" s="654"/>
      <c r="AA9" s="654"/>
      <c r="AB9" s="654"/>
      <c r="AC9" s="654"/>
    </row>
    <row r="10" spans="1:29" ht="21" customHeight="1">
      <c r="A10" s="654"/>
      <c r="B10" s="674" t="s">
        <v>1700</v>
      </c>
      <c r="C10" s="739"/>
      <c r="D10" s="739"/>
      <c r="E10" s="739"/>
      <c r="F10" s="739"/>
      <c r="G10" s="739"/>
      <c r="H10" s="739"/>
      <c r="I10" s="739"/>
      <c r="J10" s="739"/>
      <c r="K10" s="739"/>
      <c r="L10" s="739"/>
      <c r="M10" s="739"/>
      <c r="N10" s="739"/>
      <c r="O10" s="738">
        <f t="shared" si="0"/>
        <v>0</v>
      </c>
      <c r="P10" s="658"/>
      <c r="Q10" s="658" t="s">
        <v>111</v>
      </c>
      <c r="R10" s="654"/>
      <c r="S10" s="654"/>
      <c r="T10" s="676"/>
      <c r="U10" s="654"/>
      <c r="V10" s="654"/>
      <c r="W10" s="654"/>
      <c r="X10" s="654"/>
      <c r="Y10" s="654"/>
      <c r="Z10" s="654"/>
      <c r="AA10" s="654"/>
      <c r="AB10" s="654"/>
      <c r="AC10" s="654"/>
    </row>
    <row r="11" spans="1:29" ht="21" customHeight="1" thickBot="1">
      <c r="A11" s="654"/>
      <c r="B11" s="674" t="s">
        <v>1627</v>
      </c>
      <c r="C11" s="739"/>
      <c r="D11" s="739"/>
      <c r="E11" s="739"/>
      <c r="F11" s="739"/>
      <c r="G11" s="739"/>
      <c r="H11" s="739"/>
      <c r="I11" s="739"/>
      <c r="J11" s="739"/>
      <c r="K11" s="739"/>
      <c r="L11" s="739"/>
      <c r="M11" s="739"/>
      <c r="N11" s="739"/>
      <c r="O11" s="738">
        <f t="shared" si="0"/>
        <v>0</v>
      </c>
      <c r="P11" s="658"/>
      <c r="Q11" s="658" t="s">
        <v>1670</v>
      </c>
      <c r="R11" s="654"/>
      <c r="S11" s="654"/>
      <c r="T11" s="654"/>
      <c r="U11" s="654"/>
      <c r="V11" s="654"/>
      <c r="W11" s="654"/>
      <c r="X11" s="654"/>
      <c r="Y11" s="654"/>
      <c r="Z11" s="654"/>
      <c r="AA11" s="654"/>
      <c r="AB11" s="654"/>
      <c r="AC11" s="654"/>
    </row>
    <row r="12" spans="1:29" ht="21" customHeight="1" thickBot="1">
      <c r="A12" s="654"/>
      <c r="B12" s="677" t="s">
        <v>112</v>
      </c>
      <c r="C12" s="740">
        <f t="shared" ref="C12:N12" si="1">SUM(C8:C11)</f>
        <v>0</v>
      </c>
      <c r="D12" s="740">
        <f t="shared" si="1"/>
        <v>0</v>
      </c>
      <c r="E12" s="740">
        <f t="shared" si="1"/>
        <v>0</v>
      </c>
      <c r="F12" s="740">
        <f t="shared" si="1"/>
        <v>0</v>
      </c>
      <c r="G12" s="740">
        <f t="shared" si="1"/>
        <v>0</v>
      </c>
      <c r="H12" s="740">
        <f t="shared" si="1"/>
        <v>0</v>
      </c>
      <c r="I12" s="740">
        <f t="shared" si="1"/>
        <v>0</v>
      </c>
      <c r="J12" s="740">
        <f t="shared" si="1"/>
        <v>0</v>
      </c>
      <c r="K12" s="740">
        <f t="shared" si="1"/>
        <v>0</v>
      </c>
      <c r="L12" s="740">
        <f t="shared" si="1"/>
        <v>0</v>
      </c>
      <c r="M12" s="740">
        <f t="shared" si="1"/>
        <v>0</v>
      </c>
      <c r="N12" s="740">
        <f t="shared" si="1"/>
        <v>0</v>
      </c>
      <c r="O12" s="741">
        <f t="shared" si="0"/>
        <v>0</v>
      </c>
      <c r="P12" s="658"/>
      <c r="Q12" s="658"/>
      <c r="R12" s="654"/>
      <c r="S12" s="654"/>
      <c r="T12" s="654"/>
      <c r="U12" s="654"/>
      <c r="V12" s="654"/>
      <c r="W12" s="654"/>
      <c r="X12" s="654"/>
      <c r="Y12" s="654"/>
      <c r="Z12" s="654"/>
      <c r="AA12" s="654"/>
      <c r="AB12" s="654"/>
      <c r="AC12" s="654"/>
    </row>
    <row r="13" spans="1:29" ht="21" customHeight="1">
      <c r="A13" s="654"/>
      <c r="B13" s="674" t="s">
        <v>113</v>
      </c>
      <c r="C13" s="739"/>
      <c r="D13" s="739"/>
      <c r="E13" s="739"/>
      <c r="F13" s="739"/>
      <c r="G13" s="739"/>
      <c r="H13" s="739"/>
      <c r="I13" s="739"/>
      <c r="J13" s="739"/>
      <c r="K13" s="739"/>
      <c r="L13" s="739"/>
      <c r="M13" s="739"/>
      <c r="N13" s="739"/>
      <c r="O13" s="738">
        <f t="shared" si="0"/>
        <v>0</v>
      </c>
      <c r="P13" s="658"/>
      <c r="Q13" s="675" t="s">
        <v>1716</v>
      </c>
      <c r="R13" s="654"/>
      <c r="S13" s="654"/>
      <c r="T13" s="654"/>
      <c r="U13" s="654"/>
      <c r="V13" s="654"/>
      <c r="W13" s="678"/>
      <c r="X13" s="654"/>
      <c r="Y13" s="654"/>
      <c r="Z13" s="654"/>
      <c r="AA13" s="654"/>
      <c r="AB13" s="654"/>
      <c r="AC13" s="654"/>
    </row>
    <row r="14" spans="1:29" ht="21" customHeight="1">
      <c r="A14" s="654"/>
      <c r="B14" s="679" t="s">
        <v>114</v>
      </c>
      <c r="C14" s="739"/>
      <c r="D14" s="739"/>
      <c r="E14" s="739"/>
      <c r="F14" s="739"/>
      <c r="G14" s="739"/>
      <c r="H14" s="739"/>
      <c r="I14" s="739"/>
      <c r="J14" s="739"/>
      <c r="K14" s="739"/>
      <c r="L14" s="739"/>
      <c r="M14" s="739"/>
      <c r="N14" s="739"/>
      <c r="O14" s="738">
        <f t="shared" si="0"/>
        <v>0</v>
      </c>
      <c r="P14" s="658"/>
      <c r="Q14" s="658" t="s">
        <v>1671</v>
      </c>
      <c r="R14" s="654"/>
      <c r="S14" s="654"/>
      <c r="T14" s="654"/>
      <c r="U14" s="654"/>
      <c r="V14" s="654"/>
      <c r="W14" s="654"/>
      <c r="X14" s="654"/>
      <c r="Y14" s="654"/>
      <c r="Z14" s="654"/>
      <c r="AA14" s="654"/>
      <c r="AB14" s="654"/>
      <c r="AC14" s="654"/>
    </row>
    <row r="15" spans="1:29" ht="21" customHeight="1">
      <c r="A15" s="654"/>
      <c r="B15" s="679" t="s">
        <v>1667</v>
      </c>
      <c r="C15" s="739"/>
      <c r="D15" s="739"/>
      <c r="E15" s="739"/>
      <c r="F15" s="739"/>
      <c r="G15" s="739"/>
      <c r="H15" s="739"/>
      <c r="I15" s="739"/>
      <c r="J15" s="739"/>
      <c r="K15" s="739"/>
      <c r="L15" s="739"/>
      <c r="M15" s="739"/>
      <c r="N15" s="739"/>
      <c r="O15" s="738">
        <f t="shared" si="0"/>
        <v>0</v>
      </c>
      <c r="P15" s="658"/>
      <c r="Q15" s="658" t="s">
        <v>1672</v>
      </c>
      <c r="R15" s="654"/>
      <c r="S15" s="654"/>
      <c r="T15" s="654"/>
      <c r="U15" s="654"/>
      <c r="V15" s="654"/>
      <c r="W15" s="654"/>
      <c r="X15" s="654"/>
      <c r="Y15" s="654"/>
      <c r="Z15" s="654"/>
      <c r="AA15" s="654"/>
      <c r="AB15" s="654"/>
      <c r="AC15" s="654"/>
    </row>
    <row r="16" spans="1:29" ht="21" customHeight="1">
      <c r="A16" s="654"/>
      <c r="B16" s="679" t="s">
        <v>1653</v>
      </c>
      <c r="C16" s="739"/>
      <c r="D16" s="739"/>
      <c r="E16" s="739"/>
      <c r="F16" s="739"/>
      <c r="G16" s="739"/>
      <c r="H16" s="739"/>
      <c r="I16" s="739"/>
      <c r="J16" s="739"/>
      <c r="K16" s="739"/>
      <c r="L16" s="739"/>
      <c r="M16" s="739"/>
      <c r="N16" s="739"/>
      <c r="O16" s="738">
        <f t="shared" si="0"/>
        <v>0</v>
      </c>
      <c r="P16" s="658"/>
      <c r="Q16" s="658"/>
      <c r="R16" s="654"/>
      <c r="S16" s="654"/>
      <c r="T16" s="654"/>
      <c r="U16" s="654"/>
      <c r="V16" s="654"/>
      <c r="W16" s="654"/>
      <c r="X16" s="654"/>
      <c r="Y16" s="654"/>
      <c r="Z16" s="654"/>
      <c r="AA16" s="654"/>
      <c r="AB16" s="654"/>
      <c r="AC16" s="654"/>
    </row>
    <row r="17" spans="1:29" ht="21" customHeight="1">
      <c r="A17" s="654"/>
      <c r="B17" s="679" t="s">
        <v>115</v>
      </c>
      <c r="C17" s="739"/>
      <c r="D17" s="739"/>
      <c r="E17" s="739"/>
      <c r="F17" s="739"/>
      <c r="G17" s="739"/>
      <c r="H17" s="739"/>
      <c r="I17" s="739"/>
      <c r="J17" s="739"/>
      <c r="K17" s="739"/>
      <c r="L17" s="739"/>
      <c r="M17" s="739"/>
      <c r="N17" s="739"/>
      <c r="O17" s="738">
        <f t="shared" si="0"/>
        <v>0</v>
      </c>
      <c r="P17" s="658"/>
      <c r="Q17" s="658" t="s">
        <v>1683</v>
      </c>
      <c r="R17" s="654"/>
      <c r="S17" s="654"/>
      <c r="T17" s="654"/>
      <c r="U17" s="654"/>
      <c r="V17" s="654"/>
      <c r="W17" s="654"/>
      <c r="X17" s="654"/>
      <c r="Y17" s="654"/>
      <c r="Z17" s="654"/>
      <c r="AA17" s="654"/>
      <c r="AB17" s="654"/>
      <c r="AC17" s="654"/>
    </row>
    <row r="18" spans="1:29" ht="21" customHeight="1">
      <c r="A18" s="654"/>
      <c r="B18" s="679" t="s">
        <v>1652</v>
      </c>
      <c r="C18" s="739"/>
      <c r="D18" s="739"/>
      <c r="E18" s="739"/>
      <c r="F18" s="739"/>
      <c r="G18" s="739"/>
      <c r="H18" s="739"/>
      <c r="I18" s="739"/>
      <c r="J18" s="739"/>
      <c r="K18" s="739"/>
      <c r="L18" s="739"/>
      <c r="M18" s="739"/>
      <c r="N18" s="739"/>
      <c r="O18" s="738">
        <f t="shared" si="0"/>
        <v>0</v>
      </c>
      <c r="P18" s="658"/>
      <c r="Q18" s="658" t="s">
        <v>1673</v>
      </c>
      <c r="R18" s="654"/>
      <c r="S18" s="654"/>
      <c r="T18" s="654"/>
      <c r="U18" s="654"/>
      <c r="V18" s="654"/>
      <c r="W18" s="654"/>
      <c r="X18" s="654"/>
      <c r="Y18" s="654"/>
      <c r="Z18" s="654"/>
      <c r="AA18" s="654"/>
      <c r="AB18" s="654"/>
      <c r="AC18" s="654"/>
    </row>
    <row r="19" spans="1:29" ht="21" customHeight="1">
      <c r="A19" s="654"/>
      <c r="B19" s="679" t="s">
        <v>116</v>
      </c>
      <c r="C19" s="739"/>
      <c r="D19" s="739"/>
      <c r="E19" s="739"/>
      <c r="F19" s="739"/>
      <c r="G19" s="739"/>
      <c r="H19" s="739"/>
      <c r="I19" s="739"/>
      <c r="J19" s="739"/>
      <c r="K19" s="739"/>
      <c r="L19" s="739"/>
      <c r="M19" s="739"/>
      <c r="N19" s="739"/>
      <c r="O19" s="738">
        <f t="shared" si="0"/>
        <v>0</v>
      </c>
      <c r="P19" s="658"/>
      <c r="Q19" s="658" t="str">
        <f>+Q18</f>
        <v>Nur Firma</v>
      </c>
      <c r="R19" s="654"/>
      <c r="S19" s="654"/>
      <c r="T19" s="654"/>
      <c r="U19" s="654"/>
      <c r="V19" s="654"/>
      <c r="W19" s="654"/>
      <c r="X19" s="654"/>
      <c r="Y19" s="654"/>
      <c r="Z19" s="654"/>
      <c r="AA19" s="654"/>
      <c r="AB19" s="654"/>
      <c r="AC19" s="654"/>
    </row>
    <row r="20" spans="1:29" ht="21" customHeight="1">
      <c r="A20" s="654"/>
      <c r="B20" s="679" t="s">
        <v>117</v>
      </c>
      <c r="C20" s="739"/>
      <c r="D20" s="739"/>
      <c r="E20" s="739"/>
      <c r="F20" s="739"/>
      <c r="G20" s="739"/>
      <c r="H20" s="739"/>
      <c r="I20" s="739"/>
      <c r="J20" s="739"/>
      <c r="K20" s="739"/>
      <c r="L20" s="739"/>
      <c r="M20" s="739"/>
      <c r="N20" s="739"/>
      <c r="O20" s="738">
        <f t="shared" si="0"/>
        <v>0</v>
      </c>
      <c r="P20" s="658"/>
      <c r="Q20" s="680" t="s">
        <v>1623</v>
      </c>
      <c r="R20" s="654"/>
      <c r="S20" s="654"/>
      <c r="T20" s="654"/>
      <c r="U20" s="654"/>
      <c r="V20" s="654"/>
      <c r="W20" s="654"/>
      <c r="X20" s="654"/>
      <c r="Y20" s="654"/>
      <c r="Z20" s="654"/>
      <c r="AA20" s="654"/>
      <c r="AB20" s="654"/>
      <c r="AC20" s="654"/>
    </row>
    <row r="21" spans="1:29" ht="21" customHeight="1">
      <c r="A21" s="654"/>
      <c r="B21" s="679" t="s">
        <v>1709</v>
      </c>
      <c r="C21" s="739"/>
      <c r="D21" s="739"/>
      <c r="E21" s="739"/>
      <c r="F21" s="739"/>
      <c r="G21" s="739"/>
      <c r="H21" s="739"/>
      <c r="I21" s="739"/>
      <c r="J21" s="739"/>
      <c r="K21" s="739"/>
      <c r="L21" s="739"/>
      <c r="M21" s="739"/>
      <c r="N21" s="739"/>
      <c r="O21" s="738">
        <f t="shared" si="0"/>
        <v>0</v>
      </c>
      <c r="P21" s="658"/>
      <c r="Q21" s="658" t="s">
        <v>1674</v>
      </c>
      <c r="R21" s="654"/>
      <c r="S21" s="654"/>
      <c r="T21" s="654"/>
      <c r="U21" s="654"/>
      <c r="V21" s="654"/>
      <c r="W21" s="654"/>
      <c r="X21" s="654"/>
      <c r="Y21" s="654"/>
      <c r="Z21" s="654"/>
      <c r="AA21" s="654"/>
      <c r="AB21" s="654"/>
      <c r="AC21" s="654"/>
    </row>
    <row r="22" spans="1:29" ht="21" customHeight="1">
      <c r="A22" s="654"/>
      <c r="B22" s="679" t="s">
        <v>118</v>
      </c>
      <c r="C22" s="739"/>
      <c r="D22" s="739"/>
      <c r="E22" s="739"/>
      <c r="F22" s="739"/>
      <c r="G22" s="739"/>
      <c r="H22" s="739"/>
      <c r="I22" s="739"/>
      <c r="J22" s="739"/>
      <c r="K22" s="739"/>
      <c r="L22" s="739"/>
      <c r="M22" s="739"/>
      <c r="N22" s="739"/>
      <c r="O22" s="738">
        <f t="shared" si="0"/>
        <v>0</v>
      </c>
      <c r="P22" s="658"/>
      <c r="Q22" s="658"/>
      <c r="R22" s="654"/>
      <c r="S22" s="654"/>
      <c r="T22" s="654"/>
      <c r="U22" s="654"/>
      <c r="V22" s="654"/>
      <c r="W22" s="654"/>
      <c r="X22" s="654"/>
      <c r="Y22" s="654"/>
      <c r="Z22" s="654"/>
      <c r="AA22" s="654"/>
      <c r="AB22" s="654"/>
      <c r="AC22" s="654"/>
    </row>
    <row r="23" spans="1:29" ht="21" customHeight="1">
      <c r="A23" s="654"/>
      <c r="B23" s="679" t="s">
        <v>119</v>
      </c>
      <c r="C23" s="739"/>
      <c r="D23" s="739"/>
      <c r="E23" s="739"/>
      <c r="F23" s="739"/>
      <c r="G23" s="739"/>
      <c r="H23" s="739"/>
      <c r="I23" s="739"/>
      <c r="J23" s="739"/>
      <c r="K23" s="739"/>
      <c r="L23" s="739"/>
      <c r="M23" s="739"/>
      <c r="N23" s="739"/>
      <c r="O23" s="738">
        <f t="shared" si="0"/>
        <v>0</v>
      </c>
      <c r="P23" s="658"/>
      <c r="Q23" s="658"/>
      <c r="R23" s="654"/>
      <c r="S23" s="654"/>
      <c r="T23" s="654"/>
      <c r="U23" s="654"/>
      <c r="V23" s="654"/>
      <c r="W23" s="654"/>
      <c r="X23" s="654"/>
      <c r="Y23" s="654"/>
      <c r="Z23" s="654"/>
      <c r="AA23" s="654"/>
      <c r="AB23" s="654"/>
      <c r="AC23" s="654"/>
    </row>
    <row r="24" spans="1:29" ht="21" customHeight="1">
      <c r="A24" s="654"/>
      <c r="B24" s="679" t="s">
        <v>1713</v>
      </c>
      <c r="C24" s="739"/>
      <c r="D24" s="739"/>
      <c r="E24" s="739"/>
      <c r="F24" s="739"/>
      <c r="G24" s="739"/>
      <c r="H24" s="739"/>
      <c r="I24" s="739"/>
      <c r="J24" s="739"/>
      <c r="K24" s="739"/>
      <c r="L24" s="739"/>
      <c r="M24" s="739"/>
      <c r="N24" s="739"/>
      <c r="O24" s="738">
        <f t="shared" si="0"/>
        <v>0</v>
      </c>
      <c r="P24" s="658"/>
      <c r="Q24" s="658" t="s">
        <v>1675</v>
      </c>
      <c r="R24" s="654"/>
      <c r="S24" s="654"/>
      <c r="T24" s="654"/>
      <c r="U24" s="654"/>
      <c r="V24" s="654"/>
      <c r="W24" s="654"/>
      <c r="X24" s="654"/>
      <c r="Y24" s="654"/>
      <c r="Z24" s="654"/>
      <c r="AA24" s="654"/>
      <c r="AB24" s="654"/>
      <c r="AC24" s="654"/>
    </row>
    <row r="25" spans="1:29" ht="21" customHeight="1">
      <c r="A25" s="654"/>
      <c r="B25" s="679" t="s">
        <v>120</v>
      </c>
      <c r="C25" s="739"/>
      <c r="D25" s="739"/>
      <c r="E25" s="739"/>
      <c r="F25" s="739"/>
      <c r="G25" s="739"/>
      <c r="H25" s="739"/>
      <c r="I25" s="739"/>
      <c r="J25" s="739"/>
      <c r="K25" s="739"/>
      <c r="L25" s="739"/>
      <c r="M25" s="739"/>
      <c r="N25" s="739"/>
      <c r="O25" s="738">
        <f t="shared" si="0"/>
        <v>0</v>
      </c>
      <c r="P25" s="658"/>
      <c r="Q25" s="658" t="s">
        <v>1676</v>
      </c>
      <c r="R25" s="654"/>
      <c r="S25" s="654"/>
      <c r="T25" s="654"/>
      <c r="U25" s="654"/>
      <c r="V25" s="654"/>
      <c r="W25" s="654"/>
      <c r="X25" s="654"/>
      <c r="Y25" s="654"/>
      <c r="Z25" s="654"/>
      <c r="AA25" s="654"/>
      <c r="AB25" s="654"/>
      <c r="AC25" s="654"/>
    </row>
    <row r="26" spans="1:29" ht="21" customHeight="1">
      <c r="A26" s="654"/>
      <c r="B26" s="679" t="s">
        <v>121</v>
      </c>
      <c r="C26" s="739"/>
      <c r="D26" s="739"/>
      <c r="E26" s="739"/>
      <c r="F26" s="739"/>
      <c r="G26" s="739"/>
      <c r="H26" s="739"/>
      <c r="I26" s="739"/>
      <c r="J26" s="739"/>
      <c r="K26" s="739"/>
      <c r="L26" s="739"/>
      <c r="M26" s="739"/>
      <c r="N26" s="739"/>
      <c r="O26" s="738">
        <f t="shared" si="0"/>
        <v>0</v>
      </c>
      <c r="P26" s="658"/>
      <c r="Q26" s="658" t="s">
        <v>1677</v>
      </c>
      <c r="R26" s="654"/>
      <c r="S26" s="654"/>
      <c r="T26" s="654"/>
      <c r="U26" s="654"/>
      <c r="V26" s="654"/>
      <c r="W26" s="654"/>
      <c r="X26" s="654"/>
      <c r="Y26" s="654"/>
      <c r="Z26" s="654"/>
      <c r="AA26" s="654"/>
      <c r="AB26" s="654"/>
      <c r="AC26" s="654"/>
    </row>
    <row r="27" spans="1:29" ht="21" customHeight="1">
      <c r="A27" s="654"/>
      <c r="B27" s="679" t="s">
        <v>122</v>
      </c>
      <c r="C27" s="739"/>
      <c r="D27" s="739"/>
      <c r="E27" s="739"/>
      <c r="F27" s="739"/>
      <c r="G27" s="739"/>
      <c r="H27" s="739"/>
      <c r="I27" s="739"/>
      <c r="J27" s="739"/>
      <c r="K27" s="739"/>
      <c r="L27" s="739"/>
      <c r="M27" s="739"/>
      <c r="N27" s="739"/>
      <c r="O27" s="738">
        <f t="shared" si="0"/>
        <v>0</v>
      </c>
      <c r="P27" s="658"/>
      <c r="Q27" s="658"/>
      <c r="R27" s="654"/>
      <c r="S27" s="654"/>
      <c r="T27" s="654"/>
      <c r="U27" s="654"/>
      <c r="V27" s="654"/>
      <c r="W27" s="654"/>
      <c r="X27" s="654"/>
      <c r="Y27" s="654"/>
      <c r="Z27" s="654"/>
      <c r="AA27" s="654"/>
      <c r="AB27" s="654"/>
      <c r="AC27" s="654"/>
    </row>
    <row r="28" spans="1:29" ht="21" customHeight="1">
      <c r="A28" s="654"/>
      <c r="B28" s="679" t="s">
        <v>203</v>
      </c>
      <c r="C28" s="739"/>
      <c r="D28" s="739"/>
      <c r="E28" s="739"/>
      <c r="F28" s="739"/>
      <c r="G28" s="739"/>
      <c r="H28" s="739"/>
      <c r="I28" s="739"/>
      <c r="J28" s="739"/>
      <c r="K28" s="739"/>
      <c r="L28" s="739"/>
      <c r="M28" s="739"/>
      <c r="N28" s="739"/>
      <c r="O28" s="738">
        <f t="shared" si="0"/>
        <v>0</v>
      </c>
      <c r="P28" s="658"/>
      <c r="Q28" s="658" t="s">
        <v>1678</v>
      </c>
      <c r="R28" s="654"/>
      <c r="S28" s="654"/>
      <c r="T28" s="654"/>
      <c r="U28" s="654"/>
      <c r="V28" s="654"/>
      <c r="W28" s="654"/>
      <c r="X28" s="654"/>
      <c r="Y28" s="654"/>
      <c r="Z28" s="654"/>
      <c r="AA28" s="654"/>
      <c r="AB28" s="654"/>
      <c r="AC28" s="654"/>
    </row>
    <row r="29" spans="1:29" ht="21" customHeight="1">
      <c r="A29" s="654"/>
      <c r="B29" s="679" t="s">
        <v>123</v>
      </c>
      <c r="C29" s="739"/>
      <c r="D29" s="739"/>
      <c r="E29" s="739"/>
      <c r="F29" s="739"/>
      <c r="G29" s="739"/>
      <c r="H29" s="739"/>
      <c r="I29" s="739"/>
      <c r="J29" s="739"/>
      <c r="K29" s="739"/>
      <c r="L29" s="739"/>
      <c r="M29" s="739"/>
      <c r="N29" s="739"/>
      <c r="O29" s="738">
        <f t="shared" si="0"/>
        <v>0</v>
      </c>
      <c r="P29" s="658"/>
      <c r="Q29" s="658" t="s">
        <v>1670</v>
      </c>
      <c r="R29" s="654"/>
      <c r="S29" s="654"/>
      <c r="T29" s="654"/>
      <c r="U29" s="654"/>
      <c r="V29" s="654"/>
      <c r="W29" s="654"/>
      <c r="X29" s="654"/>
      <c r="Y29" s="654"/>
      <c r="Z29" s="654"/>
      <c r="AA29" s="654"/>
      <c r="AB29" s="654"/>
      <c r="AC29" s="654"/>
    </row>
    <row r="30" spans="1:29" ht="21" customHeight="1">
      <c r="A30" s="654"/>
      <c r="B30" s="679" t="s">
        <v>93</v>
      </c>
      <c r="C30" s="739"/>
      <c r="D30" s="739"/>
      <c r="E30" s="739"/>
      <c r="F30" s="739"/>
      <c r="G30" s="739"/>
      <c r="H30" s="739"/>
      <c r="I30" s="739"/>
      <c r="J30" s="739"/>
      <c r="K30" s="739"/>
      <c r="L30" s="739"/>
      <c r="M30" s="739"/>
      <c r="N30" s="739"/>
      <c r="O30" s="738">
        <f t="shared" si="0"/>
        <v>0</v>
      </c>
      <c r="P30" s="658"/>
      <c r="Q30" s="658" t="s">
        <v>1679</v>
      </c>
      <c r="R30" s="654"/>
      <c r="S30" s="654"/>
      <c r="T30" s="654"/>
      <c r="U30" s="654"/>
      <c r="V30" s="654"/>
      <c r="W30" s="654"/>
      <c r="X30" s="654"/>
      <c r="Y30" s="654"/>
      <c r="Z30" s="654"/>
      <c r="AA30" s="654"/>
      <c r="AB30" s="654"/>
      <c r="AC30" s="654"/>
    </row>
    <row r="31" spans="1:29" ht="21" customHeight="1">
      <c r="A31" s="654"/>
      <c r="B31" s="679" t="s">
        <v>94</v>
      </c>
      <c r="C31" s="739"/>
      <c r="D31" s="739"/>
      <c r="E31" s="739"/>
      <c r="F31" s="739"/>
      <c r="G31" s="739"/>
      <c r="H31" s="739"/>
      <c r="I31" s="739"/>
      <c r="J31" s="739"/>
      <c r="K31" s="739"/>
      <c r="L31" s="739"/>
      <c r="M31" s="739"/>
      <c r="N31" s="739"/>
      <c r="O31" s="738">
        <f t="shared" si="0"/>
        <v>0</v>
      </c>
      <c r="P31" s="658"/>
      <c r="Q31" s="658" t="str">
        <f>+Q30</f>
        <v>Nur Firmenkredite</v>
      </c>
      <c r="R31" s="654"/>
      <c r="S31" s="654"/>
      <c r="T31" s="654"/>
      <c r="U31" s="654"/>
      <c r="V31" s="654"/>
      <c r="W31" s="654"/>
      <c r="X31" s="654"/>
      <c r="Y31" s="654"/>
      <c r="Z31" s="654"/>
      <c r="AA31" s="654"/>
      <c r="AB31" s="654"/>
      <c r="AC31" s="654"/>
    </row>
    <row r="32" spans="1:29" ht="21" customHeight="1">
      <c r="A32" s="654"/>
      <c r="B32" s="679" t="s">
        <v>1434</v>
      </c>
      <c r="C32" s="739"/>
      <c r="D32" s="739"/>
      <c r="E32" s="739"/>
      <c r="F32" s="739"/>
      <c r="G32" s="739"/>
      <c r="H32" s="739"/>
      <c r="I32" s="739"/>
      <c r="J32" s="739"/>
      <c r="K32" s="739"/>
      <c r="L32" s="739"/>
      <c r="M32" s="739"/>
      <c r="N32" s="739"/>
      <c r="O32" s="738">
        <f t="shared" si="0"/>
        <v>0</v>
      </c>
      <c r="P32" s="658"/>
      <c r="Q32" s="658" t="s">
        <v>1718</v>
      </c>
      <c r="R32" s="654"/>
      <c r="S32" s="654"/>
      <c r="T32" s="654"/>
      <c r="U32" s="654"/>
      <c r="V32" s="654"/>
      <c r="W32" s="654"/>
      <c r="X32" s="654"/>
      <c r="Y32" s="654"/>
      <c r="Z32" s="654"/>
      <c r="AA32" s="654"/>
      <c r="AB32" s="654"/>
      <c r="AC32" s="654"/>
    </row>
    <row r="33" spans="1:29" ht="21" customHeight="1">
      <c r="A33" s="654"/>
      <c r="B33" s="679" t="s">
        <v>1701</v>
      </c>
      <c r="C33" s="739"/>
      <c r="D33" s="739"/>
      <c r="E33" s="739"/>
      <c r="F33" s="739"/>
      <c r="G33" s="739"/>
      <c r="H33" s="739"/>
      <c r="I33" s="739"/>
      <c r="J33" s="739"/>
      <c r="K33" s="739"/>
      <c r="L33" s="739"/>
      <c r="M33" s="739"/>
      <c r="N33" s="739"/>
      <c r="O33" s="738">
        <f t="shared" si="0"/>
        <v>0</v>
      </c>
      <c r="P33" s="658"/>
      <c r="Q33" s="658" t="str">
        <f>+Q15</f>
        <v>Nur bei GmbH bzw. jur. Gesellschaft</v>
      </c>
      <c r="R33" s="654"/>
      <c r="S33" s="654"/>
      <c r="T33" s="654"/>
      <c r="U33" s="654"/>
      <c r="V33" s="654"/>
      <c r="W33" s="654"/>
      <c r="X33" s="654"/>
      <c r="Y33" s="654"/>
      <c r="Z33" s="654"/>
      <c r="AA33" s="654"/>
      <c r="AB33" s="654"/>
      <c r="AC33" s="654"/>
    </row>
    <row r="34" spans="1:29" ht="21" customHeight="1">
      <c r="A34" s="654"/>
      <c r="B34" s="679" t="s">
        <v>124</v>
      </c>
      <c r="C34" s="739"/>
      <c r="D34" s="739"/>
      <c r="E34" s="739"/>
      <c r="F34" s="739"/>
      <c r="G34" s="739"/>
      <c r="H34" s="739"/>
      <c r="I34" s="739"/>
      <c r="J34" s="739"/>
      <c r="K34" s="739"/>
      <c r="L34" s="739"/>
      <c r="M34" s="739"/>
      <c r="N34" s="739"/>
      <c r="O34" s="738">
        <f t="shared" si="0"/>
        <v>0</v>
      </c>
      <c r="P34" s="658"/>
      <c r="Q34" s="658" t="s">
        <v>1702</v>
      </c>
      <c r="R34" s="654"/>
      <c r="S34" s="654"/>
      <c r="T34" s="654"/>
      <c r="U34" s="654"/>
      <c r="V34" s="654"/>
      <c r="W34" s="654"/>
      <c r="X34" s="654"/>
      <c r="Y34" s="654"/>
      <c r="Z34" s="654"/>
      <c r="AA34" s="654"/>
      <c r="AB34" s="654"/>
      <c r="AC34" s="654"/>
    </row>
    <row r="35" spans="1:29" ht="21" customHeight="1">
      <c r="A35" s="654"/>
      <c r="B35" s="679" t="s">
        <v>1669</v>
      </c>
      <c r="C35" s="739"/>
      <c r="D35" s="739"/>
      <c r="E35" s="739"/>
      <c r="F35" s="739"/>
      <c r="G35" s="739"/>
      <c r="H35" s="739"/>
      <c r="I35" s="739"/>
      <c r="J35" s="739"/>
      <c r="K35" s="739"/>
      <c r="L35" s="739"/>
      <c r="M35" s="739"/>
      <c r="N35" s="739"/>
      <c r="O35" s="738">
        <f t="shared" si="0"/>
        <v>0</v>
      </c>
      <c r="P35" s="658"/>
      <c r="Q35" s="658" t="s">
        <v>1680</v>
      </c>
      <c r="R35" s="654"/>
      <c r="S35" s="654"/>
      <c r="T35" s="654"/>
      <c r="U35" s="654"/>
      <c r="V35" s="654"/>
      <c r="W35" s="654"/>
      <c r="X35" s="654"/>
      <c r="Y35" s="654"/>
      <c r="Z35" s="654"/>
      <c r="AA35" s="654"/>
      <c r="AB35" s="654"/>
      <c r="AC35" s="654"/>
    </row>
    <row r="36" spans="1:29" ht="21" customHeight="1" thickBot="1">
      <c r="A36" s="654"/>
      <c r="B36" s="681" t="s">
        <v>1624</v>
      </c>
      <c r="C36" s="739"/>
      <c r="D36" s="739"/>
      <c r="E36" s="739"/>
      <c r="F36" s="739"/>
      <c r="G36" s="739"/>
      <c r="H36" s="739"/>
      <c r="I36" s="739"/>
      <c r="J36" s="739"/>
      <c r="K36" s="739"/>
      <c r="L36" s="739"/>
      <c r="M36" s="739"/>
      <c r="N36" s="739"/>
      <c r="O36" s="738">
        <f t="shared" si="0"/>
        <v>0</v>
      </c>
      <c r="P36" s="658"/>
      <c r="Q36" s="658" t="s">
        <v>125</v>
      </c>
      <c r="R36" s="654"/>
      <c r="S36" s="654"/>
      <c r="T36" s="654"/>
      <c r="U36" s="654"/>
      <c r="V36" s="654"/>
      <c r="W36" s="654"/>
      <c r="X36" s="654"/>
      <c r="Y36" s="654"/>
      <c r="Z36" s="654"/>
      <c r="AA36" s="654"/>
      <c r="AB36" s="654"/>
      <c r="AC36" s="654"/>
    </row>
    <row r="37" spans="1:29" ht="21" thickBot="1">
      <c r="A37" s="654"/>
      <c r="B37" s="677" t="s">
        <v>126</v>
      </c>
      <c r="C37" s="740">
        <f>SUM(C13:C36)</f>
        <v>0</v>
      </c>
      <c r="D37" s="740">
        <f t="shared" ref="D37:N37" si="2">SUM(D13:D36)</f>
        <v>0</v>
      </c>
      <c r="E37" s="740">
        <f t="shared" si="2"/>
        <v>0</v>
      </c>
      <c r="F37" s="740">
        <f t="shared" si="2"/>
        <v>0</v>
      </c>
      <c r="G37" s="740">
        <f t="shared" si="2"/>
        <v>0</v>
      </c>
      <c r="H37" s="740">
        <f t="shared" si="2"/>
        <v>0</v>
      </c>
      <c r="I37" s="740">
        <f t="shared" si="2"/>
        <v>0</v>
      </c>
      <c r="J37" s="740">
        <f t="shared" si="2"/>
        <v>0</v>
      </c>
      <c r="K37" s="740">
        <f t="shared" si="2"/>
        <v>0</v>
      </c>
      <c r="L37" s="740">
        <f t="shared" si="2"/>
        <v>0</v>
      </c>
      <c r="M37" s="740">
        <f t="shared" si="2"/>
        <v>0</v>
      </c>
      <c r="N37" s="740">
        <f t="shared" si="2"/>
        <v>0</v>
      </c>
      <c r="O37" s="742">
        <f>SUM(C37:N37)</f>
        <v>0</v>
      </c>
      <c r="P37" s="682"/>
      <c r="Q37" s="658"/>
      <c r="R37" s="654"/>
      <c r="S37" s="654"/>
      <c r="T37" s="654"/>
      <c r="U37" s="654"/>
      <c r="V37" s="654"/>
      <c r="W37" s="654"/>
      <c r="X37" s="654"/>
      <c r="Y37" s="654"/>
      <c r="Z37" s="654"/>
      <c r="AA37" s="654"/>
      <c r="AB37" s="654"/>
      <c r="AC37" s="654"/>
    </row>
    <row r="38" spans="1:29" ht="21" thickBot="1">
      <c r="A38" s="654"/>
      <c r="B38" s="677" t="s">
        <v>1668</v>
      </c>
      <c r="C38" s="740">
        <f>+C12-C37</f>
        <v>0</v>
      </c>
      <c r="D38" s="740">
        <f t="shared" ref="D38:N38" si="3">+D12-D37</f>
        <v>0</v>
      </c>
      <c r="E38" s="740">
        <f t="shared" si="3"/>
        <v>0</v>
      </c>
      <c r="F38" s="740">
        <f t="shared" si="3"/>
        <v>0</v>
      </c>
      <c r="G38" s="740">
        <f t="shared" si="3"/>
        <v>0</v>
      </c>
      <c r="H38" s="740">
        <f t="shared" si="3"/>
        <v>0</v>
      </c>
      <c r="I38" s="740">
        <f t="shared" si="3"/>
        <v>0</v>
      </c>
      <c r="J38" s="740">
        <f t="shared" si="3"/>
        <v>0</v>
      </c>
      <c r="K38" s="740">
        <f t="shared" si="3"/>
        <v>0</v>
      </c>
      <c r="L38" s="740">
        <f t="shared" si="3"/>
        <v>0</v>
      </c>
      <c r="M38" s="740">
        <f t="shared" si="3"/>
        <v>0</v>
      </c>
      <c r="N38" s="740">
        <f t="shared" si="3"/>
        <v>0</v>
      </c>
      <c r="O38" s="743">
        <f>+O12-O37</f>
        <v>0</v>
      </c>
      <c r="P38" s="658"/>
      <c r="Q38" s="658"/>
      <c r="R38" s="654"/>
      <c r="S38" s="654"/>
      <c r="T38" s="654"/>
      <c r="U38" s="654"/>
      <c r="V38" s="654"/>
      <c r="W38" s="654"/>
      <c r="X38" s="654"/>
      <c r="Y38" s="654"/>
      <c r="Z38" s="654"/>
      <c r="AA38" s="654"/>
      <c r="AB38" s="654"/>
      <c r="AC38" s="654"/>
    </row>
    <row r="39" spans="1:29" s="221" customFormat="1" ht="24" thickBot="1">
      <c r="A39" s="683"/>
      <c r="B39" s="669" t="s">
        <v>127</v>
      </c>
      <c r="C39" s="744">
        <f>+C38</f>
        <v>0</v>
      </c>
      <c r="D39" s="745">
        <f t="shared" ref="D39:N39" si="4">+D38+C39</f>
        <v>0</v>
      </c>
      <c r="E39" s="745">
        <f t="shared" si="4"/>
        <v>0</v>
      </c>
      <c r="F39" s="745">
        <f t="shared" si="4"/>
        <v>0</v>
      </c>
      <c r="G39" s="745">
        <f t="shared" si="4"/>
        <v>0</v>
      </c>
      <c r="H39" s="745">
        <f t="shared" si="4"/>
        <v>0</v>
      </c>
      <c r="I39" s="745">
        <f t="shared" si="4"/>
        <v>0</v>
      </c>
      <c r="J39" s="745">
        <f t="shared" si="4"/>
        <v>0</v>
      </c>
      <c r="K39" s="745">
        <f t="shared" si="4"/>
        <v>0</v>
      </c>
      <c r="L39" s="745">
        <f t="shared" si="4"/>
        <v>0</v>
      </c>
      <c r="M39" s="745">
        <f t="shared" si="4"/>
        <v>0</v>
      </c>
      <c r="N39" s="745">
        <f t="shared" si="4"/>
        <v>0</v>
      </c>
      <c r="O39" s="746"/>
      <c r="P39" s="675" t="s">
        <v>1703</v>
      </c>
      <c r="Q39" s="658"/>
      <c r="R39" s="683"/>
      <c r="S39" s="683"/>
      <c r="T39" s="683"/>
      <c r="U39" s="683"/>
      <c r="V39" s="683"/>
      <c r="W39" s="683"/>
      <c r="X39" s="683"/>
      <c r="Y39" s="683"/>
      <c r="Z39" s="683"/>
      <c r="AA39" s="683"/>
      <c r="AB39" s="683"/>
      <c r="AC39" s="683"/>
    </row>
    <row r="40" spans="1:29" ht="19.5" customHeight="1" thickTop="1">
      <c r="A40" s="672"/>
      <c r="B40" s="806" t="s">
        <v>56</v>
      </c>
      <c r="C40" s="806"/>
      <c r="D40" s="806"/>
      <c r="E40" s="806"/>
      <c r="F40" s="806"/>
      <c r="G40" s="806"/>
      <c r="H40" s="806"/>
      <c r="I40" s="806"/>
      <c r="J40" s="806"/>
      <c r="K40" s="806"/>
      <c r="L40" s="806"/>
      <c r="M40" s="806"/>
      <c r="N40" s="806"/>
      <c r="O40" s="684"/>
      <c r="P40" s="684"/>
      <c r="Q40" s="684"/>
      <c r="R40" s="672"/>
      <c r="S40" s="672"/>
      <c r="T40" s="672"/>
      <c r="U40" s="672"/>
      <c r="V40" s="654"/>
      <c r="W40" s="654"/>
      <c r="X40" s="654"/>
      <c r="Y40" s="654"/>
      <c r="Z40" s="654"/>
      <c r="AA40" s="654"/>
      <c r="AB40" s="654"/>
      <c r="AC40" s="654"/>
    </row>
    <row r="41" spans="1:29" ht="20.25">
      <c r="A41" s="654"/>
      <c r="B41" s="670"/>
      <c r="C41" s="671"/>
      <c r="D41" s="671"/>
      <c r="E41" s="671"/>
      <c r="F41" s="671"/>
      <c r="G41" s="671"/>
      <c r="H41" s="671"/>
      <c r="I41" s="671"/>
      <c r="J41" s="671"/>
      <c r="K41" s="671"/>
      <c r="L41" s="671"/>
      <c r="M41" s="671"/>
      <c r="N41" s="671"/>
      <c r="O41" s="654"/>
      <c r="P41" s="654"/>
      <c r="Q41" s="654"/>
      <c r="R41" s="654"/>
      <c r="S41" s="654"/>
      <c r="T41" s="654"/>
      <c r="U41" s="654"/>
      <c r="V41" s="654"/>
      <c r="W41" s="654"/>
      <c r="X41" s="654"/>
      <c r="Y41" s="654"/>
      <c r="Z41" s="654"/>
      <c r="AA41" s="654"/>
      <c r="AB41" s="654"/>
      <c r="AC41" s="654"/>
    </row>
    <row r="42" spans="1:29" ht="20.25">
      <c r="A42" s="654"/>
      <c r="B42" s="670"/>
      <c r="C42" s="671"/>
      <c r="D42" s="671"/>
      <c r="E42" s="671"/>
      <c r="F42" s="671"/>
      <c r="G42" s="671"/>
      <c r="H42" s="671"/>
      <c r="I42" s="671"/>
      <c r="J42" s="671"/>
      <c r="K42" s="671"/>
      <c r="L42" s="671"/>
      <c r="M42" s="671"/>
      <c r="N42" s="671"/>
      <c r="O42" s="654"/>
      <c r="P42" s="654"/>
      <c r="Q42" s="654"/>
      <c r="R42" s="654"/>
      <c r="S42" s="654"/>
      <c r="T42" s="654"/>
      <c r="U42" s="654"/>
      <c r="V42" s="654"/>
      <c r="W42" s="654"/>
      <c r="X42" s="654"/>
      <c r="Y42" s="654"/>
      <c r="Z42" s="654"/>
      <c r="AA42" s="654"/>
      <c r="AB42" s="654"/>
      <c r="AC42" s="654"/>
    </row>
    <row r="43" spans="1:29" ht="19.5" thickBot="1">
      <c r="A43" s="654"/>
      <c r="B43" s="654"/>
      <c r="C43" s="671"/>
      <c r="D43" s="671"/>
      <c r="E43" s="671"/>
      <c r="F43" s="671"/>
      <c r="G43" s="671"/>
      <c r="H43" s="671"/>
      <c r="I43" s="671"/>
      <c r="J43" s="671"/>
      <c r="K43" s="671"/>
      <c r="L43" s="671"/>
      <c r="M43" s="671"/>
      <c r="N43" s="671"/>
      <c r="O43" s="654"/>
      <c r="P43" s="654"/>
      <c r="Q43" s="654"/>
      <c r="R43" s="654"/>
      <c r="S43" s="654"/>
      <c r="T43" s="654"/>
      <c r="U43" s="654"/>
      <c r="V43" s="654"/>
      <c r="W43" s="654"/>
      <c r="X43" s="654"/>
      <c r="Y43" s="654"/>
      <c r="Z43" s="654"/>
      <c r="AA43" s="654"/>
      <c r="AB43" s="654"/>
      <c r="AC43" s="654"/>
    </row>
    <row r="44" spans="1:29" ht="19.5" thickBot="1">
      <c r="A44" s="654"/>
      <c r="B44" s="558" t="str">
        <f>+B2</f>
        <v>Datum: xx.xx.xxxx</v>
      </c>
      <c r="C44" s="671"/>
      <c r="D44" s="671"/>
      <c r="E44" s="671"/>
      <c r="F44" s="671"/>
      <c r="G44" s="671"/>
      <c r="H44" s="671"/>
      <c r="I44" s="671"/>
      <c r="J44" s="671"/>
      <c r="K44" s="671"/>
      <c r="L44" s="671"/>
      <c r="M44" s="671"/>
      <c r="N44" s="671"/>
      <c r="O44" s="654"/>
      <c r="P44" s="654"/>
      <c r="Q44" s="654"/>
      <c r="R44" s="654"/>
      <c r="S44" s="654"/>
      <c r="T44" s="654"/>
      <c r="U44" s="654"/>
      <c r="V44" s="654"/>
      <c r="W44" s="654"/>
      <c r="X44" s="654"/>
      <c r="Y44" s="654"/>
      <c r="Z44" s="654"/>
      <c r="AA44" s="654"/>
      <c r="AB44" s="654"/>
      <c r="AC44" s="654"/>
    </row>
    <row r="45" spans="1:29" ht="28.5" thickBot="1">
      <c r="A45" s="654"/>
      <c r="B45" s="561" t="s">
        <v>1620</v>
      </c>
      <c r="C45" s="671"/>
      <c r="D45" s="671"/>
      <c r="E45" s="671"/>
      <c r="F45" s="671"/>
      <c r="G45" s="671"/>
      <c r="H45" s="671"/>
      <c r="I45" s="671"/>
      <c r="J45" s="671"/>
      <c r="K45" s="671"/>
      <c r="L45" s="671"/>
      <c r="M45" s="671"/>
      <c r="N45" s="671"/>
      <c r="O45" s="654"/>
      <c r="P45" s="654"/>
      <c r="Q45" s="654"/>
      <c r="R45" s="654"/>
      <c r="S45" s="654"/>
      <c r="T45" s="654"/>
      <c r="U45" s="654"/>
      <c r="V45" s="654"/>
      <c r="W45" s="654"/>
      <c r="X45" s="654"/>
      <c r="Y45" s="654"/>
      <c r="Z45" s="654"/>
      <c r="AA45" s="654"/>
      <c r="AB45" s="654"/>
      <c r="AC45" s="654"/>
    </row>
    <row r="46" spans="1:29" ht="21" customHeight="1" thickBot="1">
      <c r="A46" s="654"/>
      <c r="B46" s="558" t="str">
        <f>+B5</f>
        <v>Name des Projektes:   XXX</v>
      </c>
      <c r="C46" s="658"/>
      <c r="D46" s="658"/>
      <c r="E46" s="657"/>
      <c r="F46" s="657"/>
      <c r="G46" s="657"/>
      <c r="H46" s="657"/>
      <c r="I46" s="657"/>
      <c r="J46" s="657"/>
      <c r="K46" s="657"/>
      <c r="L46" s="657"/>
      <c r="M46" s="657"/>
      <c r="N46" s="657"/>
      <c r="O46" s="658"/>
      <c r="P46" s="658"/>
      <c r="Q46" s="658"/>
      <c r="R46" s="654"/>
      <c r="S46" s="654"/>
      <c r="T46" s="654"/>
      <c r="U46" s="654"/>
      <c r="V46" s="654"/>
      <c r="W46" s="654"/>
      <c r="X46" s="654"/>
      <c r="Y46" s="654"/>
      <c r="Z46" s="654"/>
      <c r="AA46" s="654"/>
      <c r="AB46" s="654"/>
      <c r="AC46" s="654"/>
    </row>
    <row r="47" spans="1:29" ht="21" customHeight="1">
      <c r="A47" s="654"/>
      <c r="B47" s="673"/>
      <c r="C47" s="659"/>
      <c r="D47" s="658"/>
      <c r="E47" s="658"/>
      <c r="F47" s="658"/>
      <c r="G47" s="658"/>
      <c r="H47" s="658"/>
      <c r="I47" s="658"/>
      <c r="J47" s="658"/>
      <c r="K47" s="658"/>
      <c r="L47" s="658"/>
      <c r="M47" s="658"/>
      <c r="N47" s="658"/>
      <c r="O47" s="658"/>
      <c r="P47" s="658"/>
      <c r="Q47" s="658"/>
      <c r="R47" s="654"/>
      <c r="S47" s="654"/>
      <c r="T47" s="654"/>
      <c r="U47" s="654"/>
      <c r="V47" s="654"/>
      <c r="W47" s="654"/>
      <c r="X47" s="654"/>
      <c r="Y47" s="654"/>
      <c r="Z47" s="654"/>
      <c r="AA47" s="654"/>
      <c r="AB47" s="654"/>
      <c r="AC47" s="654"/>
    </row>
    <row r="48" spans="1:29" ht="20.25">
      <c r="A48" s="654"/>
      <c r="B48" s="660"/>
      <c r="C48" s="661" t="s">
        <v>128</v>
      </c>
      <c r="D48" s="661" t="s">
        <v>129</v>
      </c>
      <c r="E48" s="661" t="s">
        <v>130</v>
      </c>
      <c r="F48" s="661" t="s">
        <v>131</v>
      </c>
      <c r="G48" s="661" t="s">
        <v>132</v>
      </c>
      <c r="H48" s="661" t="s">
        <v>133</v>
      </c>
      <c r="I48" s="661" t="s">
        <v>134</v>
      </c>
      <c r="J48" s="661" t="s">
        <v>135</v>
      </c>
      <c r="K48" s="661" t="s">
        <v>136</v>
      </c>
      <c r="L48" s="661" t="s">
        <v>137</v>
      </c>
      <c r="M48" s="661" t="s">
        <v>138</v>
      </c>
      <c r="N48" s="661" t="s">
        <v>139</v>
      </c>
      <c r="O48" s="541" t="s">
        <v>16</v>
      </c>
      <c r="P48" s="658"/>
      <c r="Q48" s="542" t="str">
        <f>+Q7</f>
        <v>Hinweise:</v>
      </c>
      <c r="R48" s="654"/>
      <c r="S48" s="654"/>
      <c r="T48" s="654"/>
      <c r="U48" s="654"/>
      <c r="V48" s="654"/>
      <c r="W48" s="654"/>
      <c r="X48" s="654"/>
      <c r="Y48" s="654"/>
      <c r="Z48" s="654"/>
      <c r="AA48" s="654"/>
      <c r="AB48" s="654"/>
      <c r="AC48" s="654"/>
    </row>
    <row r="49" spans="1:29" ht="21" customHeight="1">
      <c r="A49" s="654"/>
      <c r="B49" s="674" t="str">
        <f>+B8</f>
        <v xml:space="preserve">  Anfangsbestand an flüssigen Mitteln   (Kasse, Bar)</v>
      </c>
      <c r="C49" s="747"/>
      <c r="D49" s="747"/>
      <c r="E49" s="747"/>
      <c r="F49" s="747"/>
      <c r="G49" s="747"/>
      <c r="H49" s="747"/>
      <c r="I49" s="747"/>
      <c r="J49" s="747"/>
      <c r="K49" s="747"/>
      <c r="L49" s="747"/>
      <c r="M49" s="747"/>
      <c r="N49" s="747"/>
      <c r="O49" s="664"/>
      <c r="P49" s="658"/>
      <c r="Q49" s="658" t="str">
        <f>+Q8</f>
        <v>Zur Verfügung stehende Mittel aus Finanzplan</v>
      </c>
      <c r="R49" s="654"/>
      <c r="S49" s="654"/>
      <c r="T49" s="654"/>
      <c r="U49" s="654"/>
      <c r="V49" s="654"/>
      <c r="W49" s="654"/>
      <c r="X49" s="654"/>
      <c r="Y49" s="654"/>
      <c r="Z49" s="654"/>
      <c r="AA49" s="654"/>
      <c r="AB49" s="654"/>
      <c r="AC49" s="654"/>
    </row>
    <row r="50" spans="1:29" ht="21" customHeight="1">
      <c r="A50" s="654"/>
      <c r="B50" s="674" t="str">
        <f t="shared" ref="B50:B80" si="5">+B9</f>
        <v xml:space="preserve"> + Umsatzerlöse (inkl. Mehrwert-/Umsatzsteuer)</v>
      </c>
      <c r="C50" s="737">
        <f>+Umsatzplan!B61</f>
        <v>0</v>
      </c>
      <c r="D50" s="737">
        <f>+Umsatzplan!C61</f>
        <v>0</v>
      </c>
      <c r="E50" s="737">
        <f>+Umsatzplan!D61</f>
        <v>0</v>
      </c>
      <c r="F50" s="737">
        <f>+Umsatzplan!E61</f>
        <v>0</v>
      </c>
      <c r="G50" s="737">
        <f>+Umsatzplan!F61</f>
        <v>0</v>
      </c>
      <c r="H50" s="737">
        <f>+Umsatzplan!G61</f>
        <v>0</v>
      </c>
      <c r="I50" s="737">
        <f>+Umsatzplan!H61</f>
        <v>0</v>
      </c>
      <c r="J50" s="737">
        <f>+Umsatzplan!I61</f>
        <v>0</v>
      </c>
      <c r="K50" s="737">
        <f>+Umsatzplan!J61</f>
        <v>0</v>
      </c>
      <c r="L50" s="737">
        <f>+Umsatzplan!K61</f>
        <v>0</v>
      </c>
      <c r="M50" s="737">
        <f>+Umsatzplan!L61</f>
        <v>0</v>
      </c>
      <c r="N50" s="737">
        <f>+Umsatzplan!M61</f>
        <v>0</v>
      </c>
      <c r="O50" s="738">
        <f t="shared" ref="O50:O76" si="6">SUM(C50:N50)</f>
        <v>0</v>
      </c>
      <c r="P50" s="658"/>
      <c r="Q50" s="675" t="str">
        <f t="shared" ref="Q50:Q77" si="7">+Q9</f>
        <v>Aus monatlicher Umsatzplanung</v>
      </c>
      <c r="R50" s="654"/>
      <c r="S50" s="654"/>
      <c r="T50" s="654"/>
      <c r="U50" s="654"/>
      <c r="V50" s="654"/>
      <c r="W50" s="654"/>
      <c r="X50" s="654"/>
      <c r="Y50" s="654"/>
      <c r="Z50" s="654"/>
      <c r="AA50" s="654"/>
      <c r="AB50" s="654"/>
      <c r="AC50" s="654"/>
    </row>
    <row r="51" spans="1:29" ht="21" customHeight="1">
      <c r="A51" s="654"/>
      <c r="B51" s="674" t="str">
        <f t="shared" si="5"/>
        <v xml:space="preserve"> + mon. Zahlungen JC (ALG I o. II; Einstiegsgeld, Kr.kasse, Pflegev.,etc.)</v>
      </c>
      <c r="C51" s="739"/>
      <c r="D51" s="739"/>
      <c r="E51" s="739"/>
      <c r="F51" s="739"/>
      <c r="G51" s="739"/>
      <c r="H51" s="739"/>
      <c r="I51" s="739"/>
      <c r="J51" s="739"/>
      <c r="K51" s="739"/>
      <c r="L51" s="739"/>
      <c r="M51" s="739"/>
      <c r="N51" s="739"/>
      <c r="O51" s="738">
        <f t="shared" si="6"/>
        <v>0</v>
      </c>
      <c r="P51" s="658"/>
      <c r="Q51" s="658" t="str">
        <f t="shared" si="7"/>
        <v>Zahlungen Jobcenter (inkl. Kranken-/Pflegeversicherung)</v>
      </c>
      <c r="R51" s="654"/>
      <c r="S51" s="654"/>
      <c r="T51" s="676"/>
      <c r="U51" s="654"/>
      <c r="V51" s="654"/>
      <c r="W51" s="654"/>
      <c r="X51" s="654"/>
      <c r="Y51" s="654"/>
      <c r="Z51" s="654"/>
      <c r="AA51" s="654"/>
      <c r="AB51" s="654"/>
      <c r="AC51" s="654"/>
    </row>
    <row r="52" spans="1:29" ht="21" customHeight="1" thickBot="1">
      <c r="A52" s="654"/>
      <c r="B52" s="674" t="str">
        <f t="shared" si="5"/>
        <v xml:space="preserve"> + Sonstige Zahlungseingänge: Darlehen (Bank, Jobcenter)</v>
      </c>
      <c r="C52" s="739"/>
      <c r="D52" s="739"/>
      <c r="E52" s="739"/>
      <c r="F52" s="739"/>
      <c r="G52" s="739"/>
      <c r="H52" s="739"/>
      <c r="I52" s="739"/>
      <c r="J52" s="739"/>
      <c r="K52" s="739"/>
      <c r="L52" s="739"/>
      <c r="M52" s="739"/>
      <c r="N52" s="739"/>
      <c r="O52" s="738">
        <f t="shared" si="6"/>
        <v>0</v>
      </c>
      <c r="P52" s="658"/>
      <c r="Q52" s="658" t="str">
        <f t="shared" si="7"/>
        <v>Nur betriebsbezogen, bitte beschreiben</v>
      </c>
      <c r="R52" s="654"/>
      <c r="S52" s="654"/>
      <c r="T52" s="654"/>
      <c r="U52" s="654"/>
      <c r="V52" s="654"/>
      <c r="W52" s="654"/>
      <c r="X52" s="654"/>
      <c r="Y52" s="654"/>
      <c r="Z52" s="654"/>
      <c r="AA52" s="654"/>
      <c r="AB52" s="654"/>
      <c r="AC52" s="654"/>
    </row>
    <row r="53" spans="1:29" ht="21" customHeight="1" thickBot="1">
      <c r="A53" s="654"/>
      <c r="B53" s="677" t="str">
        <f t="shared" si="5"/>
        <v xml:space="preserve">	=	Summe verfügbarer Mittel  (Liquiditätszugang)</v>
      </c>
      <c r="C53" s="740">
        <f t="shared" ref="C53:N53" si="8">SUM(C49:C52)</f>
        <v>0</v>
      </c>
      <c r="D53" s="740">
        <f t="shared" si="8"/>
        <v>0</v>
      </c>
      <c r="E53" s="740">
        <f t="shared" si="8"/>
        <v>0</v>
      </c>
      <c r="F53" s="740">
        <f t="shared" si="8"/>
        <v>0</v>
      </c>
      <c r="G53" s="740">
        <f t="shared" si="8"/>
        <v>0</v>
      </c>
      <c r="H53" s="740">
        <f t="shared" si="8"/>
        <v>0</v>
      </c>
      <c r="I53" s="740">
        <f t="shared" si="8"/>
        <v>0</v>
      </c>
      <c r="J53" s="740">
        <f t="shared" si="8"/>
        <v>0</v>
      </c>
      <c r="K53" s="740">
        <f t="shared" si="8"/>
        <v>0</v>
      </c>
      <c r="L53" s="740">
        <f t="shared" si="8"/>
        <v>0</v>
      </c>
      <c r="M53" s="740">
        <f t="shared" si="8"/>
        <v>0</v>
      </c>
      <c r="N53" s="740">
        <f t="shared" si="8"/>
        <v>0</v>
      </c>
      <c r="O53" s="741">
        <f t="shared" si="6"/>
        <v>0</v>
      </c>
      <c r="P53" s="658"/>
      <c r="Q53" s="658"/>
      <c r="R53" s="654"/>
      <c r="S53" s="654"/>
      <c r="T53" s="654"/>
      <c r="U53" s="654"/>
      <c r="V53" s="654"/>
      <c r="W53" s="654"/>
      <c r="X53" s="654"/>
      <c r="Y53" s="654"/>
      <c r="Z53" s="654"/>
      <c r="AA53" s="654"/>
      <c r="AB53" s="654"/>
      <c r="AC53" s="654"/>
    </row>
    <row r="54" spans="1:29" ht="21" customHeight="1">
      <c r="A54" s="654"/>
      <c r="B54" s="674" t="str">
        <f t="shared" si="5"/>
        <v xml:space="preserve"> - Material-/Wareneinkauf/Dienstleistungen über Lieferanten                 </v>
      </c>
      <c r="C54" s="739"/>
      <c r="D54" s="739"/>
      <c r="E54" s="739"/>
      <c r="F54" s="739"/>
      <c r="G54" s="739"/>
      <c r="H54" s="739"/>
      <c r="I54" s="739"/>
      <c r="J54" s="739"/>
      <c r="K54" s="739"/>
      <c r="L54" s="739"/>
      <c r="M54" s="739"/>
      <c r="N54" s="739"/>
      <c r="O54" s="738">
        <f t="shared" si="6"/>
        <v>0</v>
      </c>
      <c r="P54" s="658"/>
      <c r="Q54" s="675" t="str">
        <f t="shared" si="7"/>
        <v>Variable Kosten (Material, Fremdleistung etc.) für den geplanten Umsatz</v>
      </c>
      <c r="R54" s="654"/>
      <c r="S54" s="654"/>
      <c r="T54" s="654"/>
      <c r="U54" s="654"/>
      <c r="V54" s="654"/>
      <c r="W54" s="678"/>
      <c r="X54" s="654"/>
      <c r="Y54" s="654"/>
      <c r="Z54" s="654"/>
      <c r="AA54" s="654"/>
      <c r="AB54" s="654"/>
      <c r="AC54" s="654"/>
    </row>
    <row r="55" spans="1:29" ht="21" customHeight="1">
      <c r="A55" s="654"/>
      <c r="B55" s="679" t="str">
        <f t="shared" si="5"/>
        <v xml:space="preserve"> - Löhne/Gehälter (inkl. Sozialabgaben) für Personal</v>
      </c>
      <c r="C55" s="739"/>
      <c r="D55" s="739"/>
      <c r="E55" s="739"/>
      <c r="F55" s="739"/>
      <c r="G55" s="739"/>
      <c r="H55" s="739"/>
      <c r="I55" s="739"/>
      <c r="J55" s="739"/>
      <c r="K55" s="739"/>
      <c r="L55" s="739"/>
      <c r="M55" s="739"/>
      <c r="N55" s="739"/>
      <c r="O55" s="738">
        <f t="shared" si="6"/>
        <v>0</v>
      </c>
      <c r="P55" s="658"/>
      <c r="Q55" s="658" t="str">
        <f t="shared" si="7"/>
        <v>Ohne Unternehmer!</v>
      </c>
      <c r="R55" s="654"/>
      <c r="S55" s="654"/>
      <c r="T55" s="654"/>
      <c r="U55" s="654"/>
      <c r="V55" s="654"/>
      <c r="W55" s="654"/>
      <c r="X55" s="654"/>
      <c r="Y55" s="654"/>
      <c r="Z55" s="654"/>
      <c r="AA55" s="654"/>
      <c r="AB55" s="654"/>
      <c r="AC55" s="654"/>
    </row>
    <row r="56" spans="1:29" ht="21" customHeight="1">
      <c r="A56" s="654"/>
      <c r="B56" s="679" t="str">
        <f t="shared" si="5"/>
        <v xml:space="preserve"> - Personalkosten Geschäftsführung (inkl. Soz.abg.; nur Kapitalges.)</v>
      </c>
      <c r="C56" s="739"/>
      <c r="D56" s="739"/>
      <c r="E56" s="739"/>
      <c r="F56" s="739"/>
      <c r="G56" s="739"/>
      <c r="H56" s="739"/>
      <c r="I56" s="739"/>
      <c r="J56" s="739"/>
      <c r="K56" s="739"/>
      <c r="L56" s="739"/>
      <c r="M56" s="739"/>
      <c r="N56" s="739"/>
      <c r="O56" s="738">
        <f t="shared" si="6"/>
        <v>0</v>
      </c>
      <c r="P56" s="658"/>
      <c r="Q56" s="658" t="str">
        <f t="shared" si="7"/>
        <v>Nur bei GmbH bzw. jur. Gesellschaft</v>
      </c>
      <c r="R56" s="654"/>
      <c r="S56" s="654"/>
      <c r="T56" s="654"/>
      <c r="U56" s="654"/>
      <c r="V56" s="654"/>
      <c r="W56" s="654"/>
      <c r="X56" s="654"/>
      <c r="Y56" s="654"/>
      <c r="Z56" s="654"/>
      <c r="AA56" s="654"/>
      <c r="AB56" s="654"/>
      <c r="AC56" s="654"/>
    </row>
    <row r="57" spans="1:29" ht="21" customHeight="1">
      <c r="A57" s="654"/>
      <c r="B57" s="679" t="str">
        <f t="shared" si="5"/>
        <v xml:space="preserve"> - Bareinkäufe (Büromaterial, Verpackung, Porti, etc.)</v>
      </c>
      <c r="C57" s="739"/>
      <c r="D57" s="739"/>
      <c r="E57" s="739"/>
      <c r="F57" s="739"/>
      <c r="G57" s="739"/>
      <c r="H57" s="739"/>
      <c r="I57" s="739"/>
      <c r="J57" s="739"/>
      <c r="K57" s="739"/>
      <c r="L57" s="739"/>
      <c r="M57" s="739"/>
      <c r="N57" s="739"/>
      <c r="O57" s="738">
        <f t="shared" si="6"/>
        <v>0</v>
      </c>
      <c r="P57" s="658"/>
      <c r="Q57" s="658"/>
      <c r="R57" s="654"/>
      <c r="S57" s="654"/>
      <c r="T57" s="654"/>
      <c r="U57" s="654"/>
      <c r="V57" s="654"/>
      <c r="W57" s="654"/>
      <c r="X57" s="654"/>
      <c r="Y57" s="654"/>
      <c r="Z57" s="654"/>
      <c r="AA57" s="654"/>
      <c r="AB57" s="654"/>
      <c r="AC57" s="654"/>
    </row>
    <row r="58" spans="1:29" ht="21" customHeight="1">
      <c r="A58" s="654"/>
      <c r="B58" s="679" t="str">
        <f t="shared" si="5"/>
        <v xml:space="preserve"> - Marketing, Werbung, Bewirtungen, Vertriebskosten</v>
      </c>
      <c r="C58" s="739"/>
      <c r="D58" s="739"/>
      <c r="E58" s="739"/>
      <c r="F58" s="739"/>
      <c r="G58" s="739"/>
      <c r="H58" s="739"/>
      <c r="I58" s="739"/>
      <c r="J58" s="739"/>
      <c r="K58" s="739"/>
      <c r="L58" s="739"/>
      <c r="M58" s="739"/>
      <c r="N58" s="739"/>
      <c r="O58" s="738">
        <f t="shared" si="6"/>
        <v>0</v>
      </c>
      <c r="P58" s="658"/>
      <c r="Q58" s="658" t="str">
        <f t="shared" si="7"/>
        <v>Nur laufender Aufwand, nicht Investitionen</v>
      </c>
      <c r="R58" s="654"/>
      <c r="S58" s="654"/>
      <c r="T58" s="654"/>
      <c r="U58" s="654"/>
      <c r="V58" s="654"/>
      <c r="W58" s="654"/>
      <c r="X58" s="654"/>
      <c r="Y58" s="654"/>
      <c r="Z58" s="654"/>
      <c r="AA58" s="654"/>
      <c r="AB58" s="654"/>
      <c r="AC58" s="654"/>
    </row>
    <row r="59" spans="1:29" ht="21" customHeight="1">
      <c r="A59" s="654"/>
      <c r="B59" s="679" t="str">
        <f t="shared" si="5"/>
        <v xml:space="preserve"> - Rundfunkgeb., Telefon, Fax, Internet, GEMA, SKY, etc.</v>
      </c>
      <c r="C59" s="739"/>
      <c r="D59" s="739"/>
      <c r="E59" s="739"/>
      <c r="F59" s="739"/>
      <c r="G59" s="739"/>
      <c r="H59" s="739"/>
      <c r="I59" s="739"/>
      <c r="J59" s="739"/>
      <c r="K59" s="739"/>
      <c r="L59" s="739"/>
      <c r="M59" s="739"/>
      <c r="N59" s="739"/>
      <c r="O59" s="738">
        <f t="shared" si="6"/>
        <v>0</v>
      </c>
      <c r="P59" s="658"/>
      <c r="Q59" s="658" t="str">
        <f t="shared" si="7"/>
        <v>Nur Firma</v>
      </c>
      <c r="R59" s="654"/>
      <c r="S59" s="654"/>
      <c r="T59" s="654"/>
      <c r="U59" s="654"/>
      <c r="V59" s="654"/>
      <c r="W59" s="654"/>
      <c r="X59" s="654"/>
      <c r="Y59" s="654"/>
      <c r="Z59" s="654"/>
      <c r="AA59" s="654"/>
      <c r="AB59" s="654"/>
      <c r="AC59" s="654"/>
    </row>
    <row r="60" spans="1:29" ht="21" customHeight="1">
      <c r="A60" s="654"/>
      <c r="B60" s="679" t="str">
        <f t="shared" si="5"/>
        <v xml:space="preserve"> - Mieten, inkl. aller Nebenkosten</v>
      </c>
      <c r="C60" s="739"/>
      <c r="D60" s="739"/>
      <c r="E60" s="739"/>
      <c r="F60" s="739"/>
      <c r="G60" s="739"/>
      <c r="H60" s="739"/>
      <c r="I60" s="739"/>
      <c r="J60" s="739"/>
      <c r="K60" s="739"/>
      <c r="L60" s="739"/>
      <c r="M60" s="739"/>
      <c r="N60" s="739"/>
      <c r="O60" s="738">
        <f t="shared" si="6"/>
        <v>0</v>
      </c>
      <c r="P60" s="658"/>
      <c r="Q60" s="658" t="str">
        <f t="shared" si="7"/>
        <v>Nur Firma</v>
      </c>
      <c r="R60" s="654"/>
      <c r="S60" s="654"/>
      <c r="T60" s="654"/>
      <c r="U60" s="654"/>
      <c r="V60" s="654"/>
      <c r="W60" s="654"/>
      <c r="X60" s="654"/>
      <c r="Y60" s="654"/>
      <c r="Z60" s="654"/>
      <c r="AA60" s="654"/>
      <c r="AB60" s="654"/>
      <c r="AC60" s="654"/>
    </row>
    <row r="61" spans="1:29" ht="21" customHeight="1">
      <c r="A61" s="654"/>
      <c r="B61" s="679" t="str">
        <f t="shared" si="5"/>
        <v xml:space="preserve"> - Investitionen, Bau, Einrichtg.,Lageraufbau, Mietkaution, Gründ.kosten</v>
      </c>
      <c r="C61" s="739"/>
      <c r="D61" s="739"/>
      <c r="E61" s="739"/>
      <c r="F61" s="739"/>
      <c r="G61" s="739"/>
      <c r="H61" s="739"/>
      <c r="I61" s="739"/>
      <c r="J61" s="739"/>
      <c r="K61" s="739"/>
      <c r="L61" s="739"/>
      <c r="M61" s="739"/>
      <c r="N61" s="739"/>
      <c r="O61" s="738">
        <f t="shared" si="6"/>
        <v>0</v>
      </c>
      <c r="P61" s="658"/>
      <c r="Q61" s="658" t="str">
        <f t="shared" si="7"/>
        <v>Investitionen in Monat 1 aus Kapitalplan</v>
      </c>
      <c r="R61" s="654"/>
      <c r="S61" s="654"/>
      <c r="T61" s="654"/>
      <c r="U61" s="654"/>
      <c r="V61" s="654"/>
      <c r="W61" s="654"/>
      <c r="X61" s="654"/>
      <c r="Y61" s="654"/>
      <c r="Z61" s="654"/>
      <c r="AA61" s="654"/>
      <c r="AB61" s="654"/>
      <c r="AC61" s="654"/>
    </row>
    <row r="62" spans="1:29" ht="21" customHeight="1">
      <c r="A62" s="654"/>
      <c r="B62" s="679" t="str">
        <f t="shared" si="5"/>
        <v xml:space="preserve"> - Lfd. Fahrzeugkosten (OHNE Steuer, Versicherung, Leasing)</v>
      </c>
      <c r="C62" s="739"/>
      <c r="D62" s="739"/>
      <c r="E62" s="739"/>
      <c r="F62" s="739"/>
      <c r="G62" s="739"/>
      <c r="H62" s="739"/>
      <c r="I62" s="739"/>
      <c r="J62" s="739"/>
      <c r="K62" s="739"/>
      <c r="L62" s="739"/>
      <c r="M62" s="739"/>
      <c r="N62" s="739"/>
      <c r="O62" s="738">
        <f t="shared" si="6"/>
        <v>0</v>
      </c>
      <c r="P62" s="658"/>
      <c r="Q62" s="658" t="str">
        <f t="shared" si="7"/>
        <v>Ohne Abschreibungen und kalk. Verzinsung!!!</v>
      </c>
      <c r="R62" s="654"/>
      <c r="S62" s="654"/>
      <c r="T62" s="654"/>
      <c r="U62" s="654"/>
      <c r="V62" s="654"/>
      <c r="W62" s="654"/>
      <c r="X62" s="654"/>
      <c r="Y62" s="654"/>
      <c r="Z62" s="654"/>
      <c r="AA62" s="654"/>
      <c r="AB62" s="654"/>
      <c r="AC62" s="654"/>
    </row>
    <row r="63" spans="1:29" ht="21" customHeight="1">
      <c r="A63" s="654"/>
      <c r="B63" s="679" t="str">
        <f t="shared" si="5"/>
        <v xml:space="preserve"> - Reparaturen/Instandhaltung</v>
      </c>
      <c r="C63" s="739"/>
      <c r="D63" s="739"/>
      <c r="E63" s="739"/>
      <c r="F63" s="739"/>
      <c r="G63" s="739"/>
      <c r="H63" s="739"/>
      <c r="I63" s="739"/>
      <c r="J63" s="739"/>
      <c r="K63" s="739"/>
      <c r="L63" s="739"/>
      <c r="M63" s="739"/>
      <c r="N63" s="739"/>
      <c r="O63" s="738">
        <f t="shared" si="6"/>
        <v>0</v>
      </c>
      <c r="P63" s="658"/>
      <c r="Q63" s="658"/>
      <c r="R63" s="654"/>
      <c r="S63" s="654"/>
      <c r="T63" s="654"/>
      <c r="U63" s="654"/>
      <c r="V63" s="654"/>
      <c r="W63" s="654"/>
      <c r="X63" s="654"/>
      <c r="Y63" s="654"/>
      <c r="Z63" s="654"/>
      <c r="AA63" s="654"/>
      <c r="AB63" s="654"/>
      <c r="AC63" s="654"/>
    </row>
    <row r="64" spans="1:29" ht="21" customHeight="1">
      <c r="A64" s="654"/>
      <c r="B64" s="679" t="str">
        <f t="shared" si="5"/>
        <v xml:space="preserve"> - Reisekosten/Schulung/Fortbildung</v>
      </c>
      <c r="C64" s="739"/>
      <c r="D64" s="739"/>
      <c r="E64" s="739"/>
      <c r="F64" s="739"/>
      <c r="G64" s="739"/>
      <c r="H64" s="739"/>
      <c r="I64" s="739"/>
      <c r="J64" s="739"/>
      <c r="K64" s="739"/>
      <c r="L64" s="739"/>
      <c r="M64" s="739"/>
      <c r="N64" s="739"/>
      <c r="O64" s="738">
        <f t="shared" si="6"/>
        <v>0</v>
      </c>
      <c r="P64" s="658"/>
      <c r="Q64" s="658"/>
      <c r="R64" s="654"/>
      <c r="S64" s="654"/>
      <c r="T64" s="654"/>
      <c r="U64" s="654"/>
      <c r="V64" s="654"/>
      <c r="W64" s="654"/>
      <c r="X64" s="654"/>
      <c r="Y64" s="654"/>
      <c r="Z64" s="654"/>
      <c r="AA64" s="654"/>
      <c r="AB64" s="654"/>
      <c r="AC64" s="654"/>
    </row>
    <row r="65" spans="1:29" ht="21" customHeight="1">
      <c r="A65" s="654"/>
      <c r="B65" s="679" t="str">
        <f t="shared" si="5"/>
        <v xml:space="preserve"> - Versicherungen (inkl. Fahrzeuge) und Kfz-Steuer</v>
      </c>
      <c r="C65" s="739"/>
      <c r="D65" s="739"/>
      <c r="E65" s="739"/>
      <c r="F65" s="739"/>
      <c r="G65" s="739"/>
      <c r="H65" s="739"/>
      <c r="I65" s="739"/>
      <c r="J65" s="739"/>
      <c r="K65" s="739"/>
      <c r="L65" s="739"/>
      <c r="M65" s="739"/>
      <c r="N65" s="739"/>
      <c r="O65" s="738">
        <f t="shared" si="6"/>
        <v>0</v>
      </c>
      <c r="P65" s="658"/>
      <c r="Q65" s="658" t="str">
        <f t="shared" si="7"/>
        <v>Nur Firma; Betriebshaftpflicht, Einbruch/Diebstahl, ggf. Rechtsschutz, etc.</v>
      </c>
      <c r="R65" s="654"/>
      <c r="S65" s="654"/>
      <c r="T65" s="654"/>
      <c r="U65" s="654"/>
      <c r="V65" s="654"/>
      <c r="W65" s="654"/>
      <c r="X65" s="654"/>
      <c r="Y65" s="654"/>
      <c r="Z65" s="654"/>
      <c r="AA65" s="654"/>
      <c r="AB65" s="654"/>
      <c r="AC65" s="654"/>
    </row>
    <row r="66" spans="1:29" ht="21" customHeight="1">
      <c r="A66" s="654"/>
      <c r="B66" s="679" t="str">
        <f t="shared" si="5"/>
        <v xml:space="preserve"> - Leasingkosten (inkl. ggf. Fahrzeuge)</v>
      </c>
      <c r="C66" s="739"/>
      <c r="D66" s="739"/>
      <c r="E66" s="739"/>
      <c r="F66" s="739"/>
      <c r="G66" s="739"/>
      <c r="H66" s="739"/>
      <c r="I66" s="739"/>
      <c r="J66" s="739"/>
      <c r="K66" s="739"/>
      <c r="L66" s="739"/>
      <c r="M66" s="739"/>
      <c r="N66" s="739"/>
      <c r="O66" s="738">
        <f t="shared" si="6"/>
        <v>0</v>
      </c>
      <c r="P66" s="658"/>
      <c r="Q66" s="658" t="str">
        <f t="shared" si="7"/>
        <v>Nur Firma: Fahrzeuge, Maschinen etc.</v>
      </c>
      <c r="R66" s="654"/>
      <c r="S66" s="654"/>
      <c r="T66" s="654"/>
      <c r="U66" s="654"/>
      <c r="V66" s="654"/>
      <c r="W66" s="654"/>
      <c r="X66" s="654"/>
      <c r="Y66" s="654"/>
      <c r="Z66" s="654"/>
      <c r="AA66" s="654"/>
      <c r="AB66" s="654"/>
      <c r="AC66" s="654"/>
    </row>
    <row r="67" spans="1:29" ht="21" customHeight="1">
      <c r="A67" s="654"/>
      <c r="B67" s="679" t="str">
        <f t="shared" si="5"/>
        <v xml:space="preserve"> - Kosten e-commerce (Gebühren, Verpackungen, Porti, etc.)</v>
      </c>
      <c r="C67" s="739"/>
      <c r="D67" s="739"/>
      <c r="E67" s="739"/>
      <c r="F67" s="739"/>
      <c r="G67" s="739"/>
      <c r="H67" s="739"/>
      <c r="I67" s="739"/>
      <c r="J67" s="739"/>
      <c r="K67" s="739"/>
      <c r="L67" s="739"/>
      <c r="M67" s="739"/>
      <c r="N67" s="739"/>
      <c r="O67" s="738">
        <f t="shared" si="6"/>
        <v>0</v>
      </c>
      <c r="P67" s="658"/>
      <c r="Q67" s="658" t="str">
        <f t="shared" si="7"/>
        <v>Evtl. in Materialkosten einrechnen</v>
      </c>
      <c r="R67" s="654"/>
      <c r="S67" s="654"/>
      <c r="T67" s="654"/>
      <c r="U67" s="654"/>
      <c r="V67" s="654"/>
      <c r="W67" s="654"/>
      <c r="X67" s="654"/>
      <c r="Y67" s="654"/>
      <c r="Z67" s="654"/>
      <c r="AA67" s="654"/>
      <c r="AB67" s="654"/>
      <c r="AC67" s="654"/>
    </row>
    <row r="68" spans="1:29" ht="21" customHeight="1">
      <c r="A68" s="654"/>
      <c r="B68" s="679" t="str">
        <f t="shared" si="5"/>
        <v xml:space="preserve"> - Franchisekosten, -gebühren u. ä.</v>
      </c>
      <c r="C68" s="739"/>
      <c r="D68" s="739"/>
      <c r="E68" s="739"/>
      <c r="F68" s="739"/>
      <c r="G68" s="739"/>
      <c r="H68" s="739"/>
      <c r="I68" s="739"/>
      <c r="J68" s="739"/>
      <c r="K68" s="739"/>
      <c r="L68" s="739"/>
      <c r="M68" s="739"/>
      <c r="N68" s="739"/>
      <c r="O68" s="738">
        <f t="shared" si="6"/>
        <v>0</v>
      </c>
      <c r="P68" s="658"/>
      <c r="Q68" s="658"/>
      <c r="R68" s="654"/>
      <c r="S68" s="654"/>
      <c r="T68" s="654"/>
      <c r="U68" s="654"/>
      <c r="V68" s="654"/>
      <c r="W68" s="654"/>
      <c r="X68" s="654"/>
      <c r="Y68" s="654"/>
      <c r="Z68" s="654"/>
      <c r="AA68" s="654"/>
      <c r="AB68" s="654"/>
      <c r="AC68" s="654"/>
    </row>
    <row r="69" spans="1:29" ht="21" customHeight="1">
      <c r="A69" s="654"/>
      <c r="B69" s="679" t="str">
        <f t="shared" si="5"/>
        <v xml:space="preserve"> - Bankkonto/(Innungs-)Beiträge/Buchhaltungs-/Beratungskosten</v>
      </c>
      <c r="C69" s="739"/>
      <c r="D69" s="739"/>
      <c r="E69" s="739"/>
      <c r="F69" s="739"/>
      <c r="G69" s="739"/>
      <c r="H69" s="739"/>
      <c r="I69" s="739"/>
      <c r="J69" s="739"/>
      <c r="K69" s="739"/>
      <c r="L69" s="739"/>
      <c r="M69" s="739"/>
      <c r="N69" s="739"/>
      <c r="O69" s="738">
        <f t="shared" si="6"/>
        <v>0</v>
      </c>
      <c r="P69" s="658"/>
      <c r="Q69" s="658" t="str">
        <f t="shared" si="7"/>
        <v>Bankgebühren (getrenntes Konto!), Steuerberater, Kammerbeiträge, etc.</v>
      </c>
      <c r="R69" s="654"/>
      <c r="S69" s="654"/>
      <c r="T69" s="654"/>
      <c r="U69" s="654"/>
      <c r="V69" s="654"/>
      <c r="W69" s="654"/>
      <c r="X69" s="654"/>
      <c r="Y69" s="654"/>
      <c r="Z69" s="654"/>
      <c r="AA69" s="654"/>
      <c r="AB69" s="654"/>
      <c r="AC69" s="654"/>
    </row>
    <row r="70" spans="1:29" ht="21" customHeight="1">
      <c r="A70" s="654"/>
      <c r="B70" s="679" t="str">
        <f t="shared" si="5"/>
        <v xml:space="preserve"> - Sonstige Ausgaben (Bitte erläutern):</v>
      </c>
      <c r="C70" s="739"/>
      <c r="D70" s="739"/>
      <c r="E70" s="739"/>
      <c r="F70" s="739"/>
      <c r="G70" s="739"/>
      <c r="H70" s="739"/>
      <c r="I70" s="739"/>
      <c r="J70" s="739"/>
      <c r="K70" s="739"/>
      <c r="L70" s="739"/>
      <c r="M70" s="739"/>
      <c r="N70" s="739"/>
      <c r="O70" s="738">
        <f t="shared" si="6"/>
        <v>0</v>
      </c>
      <c r="P70" s="658"/>
      <c r="Q70" s="658" t="str">
        <f t="shared" si="7"/>
        <v>Nur betriebsbezogen, bitte beschreiben</v>
      </c>
      <c r="R70" s="654"/>
      <c r="S70" s="654"/>
      <c r="T70" s="654"/>
      <c r="U70" s="654"/>
      <c r="V70" s="654"/>
      <c r="W70" s="654"/>
      <c r="X70" s="654"/>
      <c r="Y70" s="654"/>
      <c r="Z70" s="654"/>
      <c r="AA70" s="654"/>
      <c r="AB70" s="654"/>
      <c r="AC70" s="654"/>
    </row>
    <row r="71" spans="1:29" ht="21" customHeight="1">
      <c r="A71" s="654"/>
      <c r="B71" s="679" t="str">
        <f t="shared" si="5"/>
        <v xml:space="preserve"> - Kreditzinsen</v>
      </c>
      <c r="C71" s="739"/>
      <c r="D71" s="739"/>
      <c r="E71" s="739"/>
      <c r="F71" s="739"/>
      <c r="G71" s="739"/>
      <c r="H71" s="739"/>
      <c r="I71" s="739"/>
      <c r="J71" s="739"/>
      <c r="K71" s="739"/>
      <c r="L71" s="739"/>
      <c r="M71" s="739"/>
      <c r="N71" s="739"/>
      <c r="O71" s="738">
        <f t="shared" si="6"/>
        <v>0</v>
      </c>
      <c r="P71" s="658"/>
      <c r="Q71" s="658" t="str">
        <f t="shared" si="7"/>
        <v>Nur Firmenkredite</v>
      </c>
      <c r="R71" s="654"/>
      <c r="S71" s="654"/>
      <c r="T71" s="654"/>
      <c r="U71" s="654"/>
      <c r="V71" s="654"/>
      <c r="W71" s="654"/>
      <c r="X71" s="654"/>
      <c r="Y71" s="654"/>
      <c r="Z71" s="654"/>
      <c r="AA71" s="654"/>
      <c r="AB71" s="654"/>
      <c r="AC71" s="654"/>
    </row>
    <row r="72" spans="1:29" ht="21" customHeight="1">
      <c r="A72" s="654"/>
      <c r="B72" s="679" t="str">
        <f t="shared" si="5"/>
        <v xml:space="preserve"> - Kredittilgung</v>
      </c>
      <c r="C72" s="739"/>
      <c r="D72" s="739"/>
      <c r="E72" s="739"/>
      <c r="F72" s="739"/>
      <c r="G72" s="739"/>
      <c r="H72" s="739"/>
      <c r="I72" s="739"/>
      <c r="J72" s="739"/>
      <c r="K72" s="739"/>
      <c r="L72" s="739"/>
      <c r="M72" s="739"/>
      <c r="N72" s="739"/>
      <c r="O72" s="738">
        <f t="shared" si="6"/>
        <v>0</v>
      </c>
      <c r="P72" s="658"/>
      <c r="Q72" s="658" t="str">
        <f t="shared" si="7"/>
        <v>Nur Firmenkredite</v>
      </c>
      <c r="R72" s="654"/>
      <c r="S72" s="654"/>
      <c r="T72" s="654"/>
      <c r="U72" s="654"/>
      <c r="V72" s="654"/>
      <c r="W72" s="654"/>
      <c r="X72" s="654"/>
      <c r="Y72" s="654"/>
      <c r="Z72" s="654"/>
      <c r="AA72" s="654"/>
      <c r="AB72" s="654"/>
      <c r="AC72" s="654"/>
    </row>
    <row r="73" spans="1:29" ht="21" customHeight="1">
      <c r="A73" s="654"/>
      <c r="B73" s="679" t="str">
        <f t="shared" si="5"/>
        <v xml:space="preserve"> - Tilgung Verwandtendarlehen</v>
      </c>
      <c r="C73" s="739"/>
      <c r="D73" s="739"/>
      <c r="E73" s="739"/>
      <c r="F73" s="739"/>
      <c r="G73" s="739"/>
      <c r="H73" s="739"/>
      <c r="I73" s="739"/>
      <c r="J73" s="739"/>
      <c r="K73" s="739"/>
      <c r="L73" s="739"/>
      <c r="M73" s="739"/>
      <c r="N73" s="739"/>
      <c r="O73" s="738">
        <f t="shared" si="6"/>
        <v>0</v>
      </c>
      <c r="P73" s="658"/>
      <c r="Q73" s="658" t="str">
        <f t="shared" si="7"/>
        <v>Wie vertraglich veieinbart</v>
      </c>
      <c r="R73" s="654"/>
      <c r="S73" s="654"/>
      <c r="T73" s="654"/>
      <c r="U73" s="654"/>
      <c r="V73" s="654"/>
      <c r="W73" s="654"/>
      <c r="X73" s="654"/>
      <c r="Y73" s="654"/>
      <c r="Z73" s="654"/>
      <c r="AA73" s="654"/>
      <c r="AB73" s="654"/>
      <c r="AC73" s="654"/>
    </row>
    <row r="74" spans="1:29" ht="21" customHeight="1">
      <c r="A74" s="654"/>
      <c r="B74" s="679" t="str">
        <f t="shared" si="5"/>
        <v xml:space="preserve"> - Belastung Altkredite NUR FIRMA!!! (bitte gesondert erläutern)</v>
      </c>
      <c r="C74" s="739"/>
      <c r="D74" s="739"/>
      <c r="E74" s="739"/>
      <c r="F74" s="739"/>
      <c r="G74" s="739"/>
      <c r="H74" s="739"/>
      <c r="I74" s="739"/>
      <c r="J74" s="739"/>
      <c r="K74" s="739"/>
      <c r="L74" s="739"/>
      <c r="M74" s="739"/>
      <c r="N74" s="739"/>
      <c r="O74" s="738">
        <f t="shared" si="6"/>
        <v>0</v>
      </c>
      <c r="P74" s="658"/>
      <c r="Q74" s="658" t="str">
        <f t="shared" si="7"/>
        <v>Nur bei GmbH bzw. jur. Gesellschaft</v>
      </c>
      <c r="R74" s="654"/>
      <c r="S74" s="654"/>
      <c r="T74" s="654"/>
      <c r="U74" s="654"/>
      <c r="V74" s="654"/>
      <c r="W74" s="654"/>
      <c r="X74" s="654"/>
      <c r="Y74" s="654"/>
      <c r="Z74" s="654"/>
      <c r="AA74" s="654"/>
      <c r="AB74" s="654"/>
      <c r="AC74" s="654"/>
    </row>
    <row r="75" spans="1:29" ht="21" customHeight="1">
      <c r="A75" s="654"/>
      <c r="B75" s="679" t="str">
        <f t="shared" si="5"/>
        <v xml:space="preserve"> - Privatentnahmen</v>
      </c>
      <c r="C75" s="739"/>
      <c r="D75" s="739"/>
      <c r="E75" s="739"/>
      <c r="F75" s="739"/>
      <c r="G75" s="739"/>
      <c r="H75" s="739"/>
      <c r="I75" s="739"/>
      <c r="J75" s="739"/>
      <c r="K75" s="739"/>
      <c r="L75" s="739"/>
      <c r="M75" s="739"/>
      <c r="N75" s="739"/>
      <c r="O75" s="738">
        <f t="shared" si="6"/>
        <v>0</v>
      </c>
      <c r="P75" s="658"/>
      <c r="Q75" s="658" t="str">
        <f t="shared" si="7"/>
        <v>entsprechend Formular "Privatentnahmen" (nicht bei GmbH!!!)</v>
      </c>
      <c r="R75" s="654"/>
      <c r="S75" s="654"/>
      <c r="T75" s="654"/>
      <c r="U75" s="654"/>
      <c r="V75" s="654"/>
      <c r="W75" s="654"/>
      <c r="X75" s="654"/>
      <c r="Y75" s="654"/>
      <c r="Z75" s="654"/>
      <c r="AA75" s="654"/>
      <c r="AB75" s="654"/>
      <c r="AC75" s="654"/>
    </row>
    <row r="76" spans="1:29" ht="21" customHeight="1">
      <c r="A76" s="654"/>
      <c r="B76" s="679" t="str">
        <f t="shared" si="5"/>
        <v xml:space="preserve"> - Umsatz-(Mehrwert-)steuer-Zahllast</v>
      </c>
      <c r="C76" s="739"/>
      <c r="D76" s="739"/>
      <c r="E76" s="739"/>
      <c r="F76" s="739"/>
      <c r="G76" s="739"/>
      <c r="H76" s="739"/>
      <c r="I76" s="739"/>
      <c r="J76" s="739"/>
      <c r="K76" s="739"/>
      <c r="L76" s="739"/>
      <c r="M76" s="739"/>
      <c r="N76" s="739"/>
      <c r="O76" s="738">
        <f t="shared" si="6"/>
        <v>0</v>
      </c>
      <c r="P76" s="658"/>
      <c r="Q76" s="658" t="str">
        <f t="shared" si="7"/>
        <v>Schuld aus Umsatz abzügl. Zahlungen aus Kosten</v>
      </c>
      <c r="R76" s="654"/>
      <c r="S76" s="654"/>
      <c r="T76" s="654"/>
      <c r="U76" s="654"/>
      <c r="V76" s="654"/>
      <c r="W76" s="654"/>
      <c r="X76" s="654"/>
      <c r="Y76" s="654"/>
      <c r="Z76" s="654"/>
      <c r="AA76" s="654"/>
      <c r="AB76" s="654"/>
      <c r="AC76" s="654"/>
    </row>
    <row r="77" spans="1:29" ht="21" customHeight="1" thickBot="1">
      <c r="A77" s="654"/>
      <c r="B77" s="681" t="str">
        <f t="shared" si="5"/>
        <v xml:space="preserve"> - Steuern (außer Umsatzsteuerzahllast)</v>
      </c>
      <c r="C77" s="739"/>
      <c r="D77" s="739"/>
      <c r="E77" s="739"/>
      <c r="F77" s="739"/>
      <c r="G77" s="739"/>
      <c r="H77" s="739"/>
      <c r="I77" s="739"/>
      <c r="J77" s="739"/>
      <c r="K77" s="739"/>
      <c r="L77" s="739"/>
      <c r="M77" s="739"/>
      <c r="N77" s="739"/>
      <c r="O77" s="738">
        <f t="shared" ref="O77" si="9">SUM(C77:N77)</f>
        <v>0</v>
      </c>
      <c r="P77" s="658"/>
      <c r="Q77" s="658" t="str">
        <f t="shared" si="7"/>
        <v>Gewerbesteuer lt. Rentabilitätsplan, Zahlung quartalsweise</v>
      </c>
      <c r="R77" s="654"/>
      <c r="S77" s="654"/>
      <c r="T77" s="654"/>
      <c r="U77" s="654"/>
      <c r="V77" s="654"/>
      <c r="W77" s="654"/>
      <c r="X77" s="654"/>
      <c r="Y77" s="654"/>
      <c r="Z77" s="654"/>
      <c r="AA77" s="654"/>
      <c r="AB77" s="654"/>
      <c r="AC77" s="654"/>
    </row>
    <row r="78" spans="1:29" ht="21" thickBot="1">
      <c r="A78" s="654"/>
      <c r="B78" s="677" t="str">
        <f t="shared" si="5"/>
        <v xml:space="preserve">	=	Summe Ausgaben  (Liquiditätsabgang)</v>
      </c>
      <c r="C78" s="740">
        <f>SUM(C54:C77)</f>
        <v>0</v>
      </c>
      <c r="D78" s="740">
        <f t="shared" ref="D78" si="10">SUM(D54:D77)</f>
        <v>0</v>
      </c>
      <c r="E78" s="740">
        <f t="shared" ref="E78" si="11">SUM(E54:E77)</f>
        <v>0</v>
      </c>
      <c r="F78" s="740">
        <f t="shared" ref="F78" si="12">SUM(F54:F77)</f>
        <v>0</v>
      </c>
      <c r="G78" s="740">
        <f t="shared" ref="G78" si="13">SUM(G54:G77)</f>
        <v>0</v>
      </c>
      <c r="H78" s="740">
        <f t="shared" ref="H78" si="14">SUM(H54:H77)</f>
        <v>0</v>
      </c>
      <c r="I78" s="740">
        <f t="shared" ref="I78" si="15">SUM(I54:I77)</f>
        <v>0</v>
      </c>
      <c r="J78" s="740">
        <f t="shared" ref="J78" si="16">SUM(J54:J77)</f>
        <v>0</v>
      </c>
      <c r="K78" s="740">
        <f t="shared" ref="K78" si="17">SUM(K54:K77)</f>
        <v>0</v>
      </c>
      <c r="L78" s="740">
        <f t="shared" ref="L78" si="18">SUM(L54:L77)</f>
        <v>0</v>
      </c>
      <c r="M78" s="740">
        <f t="shared" ref="M78" si="19">SUM(M54:M77)</f>
        <v>0</v>
      </c>
      <c r="N78" s="740">
        <f t="shared" ref="N78" si="20">SUM(N54:N77)</f>
        <v>0</v>
      </c>
      <c r="O78" s="742">
        <f>SUM(C78:N78)</f>
        <v>0</v>
      </c>
      <c r="P78" s="682"/>
      <c r="Q78" s="658"/>
      <c r="R78" s="654"/>
      <c r="S78" s="654"/>
      <c r="T78" s="654"/>
      <c r="U78" s="654"/>
      <c r="V78" s="654"/>
      <c r="W78" s="654"/>
      <c r="X78" s="654"/>
      <c r="Y78" s="654"/>
      <c r="Z78" s="654"/>
      <c r="AA78" s="654"/>
      <c r="AB78" s="654"/>
      <c r="AC78" s="654"/>
    </row>
    <row r="79" spans="1:29" ht="21" thickBot="1">
      <c r="A79" s="654"/>
      <c r="B79" s="677" t="str">
        <f t="shared" si="5"/>
        <v>Monatl. Liquiditätssaldo (= Liquiditätszugang ./. Liquiditätsabgang)</v>
      </c>
      <c r="C79" s="740">
        <f>+C53-C78</f>
        <v>0</v>
      </c>
      <c r="D79" s="740">
        <f t="shared" ref="D79" si="21">+D53-D78</f>
        <v>0</v>
      </c>
      <c r="E79" s="740">
        <f t="shared" ref="E79" si="22">+E53-E78</f>
        <v>0</v>
      </c>
      <c r="F79" s="740">
        <f t="shared" ref="F79" si="23">+F53-F78</f>
        <v>0</v>
      </c>
      <c r="G79" s="740">
        <f t="shared" ref="G79" si="24">+G53-G78</f>
        <v>0</v>
      </c>
      <c r="H79" s="740">
        <f t="shared" ref="H79" si="25">+H53-H78</f>
        <v>0</v>
      </c>
      <c r="I79" s="740">
        <f t="shared" ref="I79" si="26">+I53-I78</f>
        <v>0</v>
      </c>
      <c r="J79" s="740">
        <f t="shared" ref="J79" si="27">+J53-J78</f>
        <v>0</v>
      </c>
      <c r="K79" s="740">
        <f t="shared" ref="K79" si="28">+K53-K78</f>
        <v>0</v>
      </c>
      <c r="L79" s="740">
        <f t="shared" ref="L79" si="29">+L53-L78</f>
        <v>0</v>
      </c>
      <c r="M79" s="740">
        <f t="shared" ref="M79" si="30">+M53-M78</f>
        <v>0</v>
      </c>
      <c r="N79" s="740">
        <f t="shared" ref="N79" si="31">+N53-N78</f>
        <v>0</v>
      </c>
      <c r="O79" s="743">
        <f>+O38+O53-O78</f>
        <v>0</v>
      </c>
      <c r="P79" s="658"/>
      <c r="Q79" s="658"/>
      <c r="R79" s="654"/>
      <c r="S79" s="654"/>
      <c r="T79" s="654"/>
      <c r="U79" s="654"/>
      <c r="V79" s="654"/>
      <c r="W79" s="654"/>
      <c r="X79" s="654"/>
      <c r="Y79" s="654"/>
      <c r="Z79" s="654"/>
      <c r="AA79" s="654"/>
      <c r="AB79" s="654"/>
      <c r="AC79" s="654"/>
    </row>
    <row r="80" spans="1:29" ht="24" thickBot="1">
      <c r="A80" s="654"/>
      <c r="B80" s="669" t="str">
        <f t="shared" si="5"/>
        <v xml:space="preserve">	Ergebnis Liquidität (kumuliert)</v>
      </c>
      <c r="C80" s="744">
        <f>+N39+C79</f>
        <v>0</v>
      </c>
      <c r="D80" s="745">
        <f t="shared" ref="D80" si="32">+D79+C80</f>
        <v>0</v>
      </c>
      <c r="E80" s="745">
        <f t="shared" ref="E80" si="33">+E79+D80</f>
        <v>0</v>
      </c>
      <c r="F80" s="745">
        <f t="shared" ref="F80" si="34">+F79+E80</f>
        <v>0</v>
      </c>
      <c r="G80" s="745">
        <f t="shared" ref="G80" si="35">+G79+F80</f>
        <v>0</v>
      </c>
      <c r="H80" s="745">
        <f t="shared" ref="H80" si="36">+H79+G80</f>
        <v>0</v>
      </c>
      <c r="I80" s="745">
        <f t="shared" ref="I80" si="37">+I79+H80</f>
        <v>0</v>
      </c>
      <c r="J80" s="745">
        <f t="shared" ref="J80" si="38">+J79+I80</f>
        <v>0</v>
      </c>
      <c r="K80" s="745">
        <f t="shared" ref="K80" si="39">+K79+J80</f>
        <v>0</v>
      </c>
      <c r="L80" s="745">
        <f t="shared" ref="L80" si="40">+L79+K80</f>
        <v>0</v>
      </c>
      <c r="M80" s="745">
        <f t="shared" ref="M80" si="41">+M79+L80</f>
        <v>0</v>
      </c>
      <c r="N80" s="745">
        <f t="shared" ref="N80" si="42">+N79+M80</f>
        <v>0</v>
      </c>
      <c r="O80" s="746"/>
      <c r="P80" s="675" t="str">
        <f>+P39</f>
        <v>Diese Zeile muss ständig positive Werte ausweisen</v>
      </c>
      <c r="Q80" s="658"/>
      <c r="R80" s="654"/>
      <c r="S80" s="654"/>
      <c r="T80" s="654"/>
      <c r="U80" s="654"/>
      <c r="V80" s="654"/>
      <c r="W80" s="654"/>
      <c r="X80" s="654"/>
      <c r="Y80" s="654"/>
      <c r="Z80" s="654"/>
      <c r="AA80" s="654"/>
      <c r="AB80" s="654"/>
      <c r="AC80" s="654"/>
    </row>
    <row r="81" spans="1:29" ht="18.75" customHeight="1" thickTop="1">
      <c r="A81" s="672"/>
      <c r="B81" s="806" t="str">
        <f>+B40</f>
        <v>*) Die Werte für Steuern sind aus den amtlichen Tabellen entnommen und nur nachrichtlich zu nutzen, für eine aussagefähige Darstellung der Liquiditäts- und Ertragsrechnung aber notwendig. Eine endgültige Steuerberechnung kann nur durch Steuerberater erfolgen.</v>
      </c>
      <c r="C81" s="806"/>
      <c r="D81" s="806"/>
      <c r="E81" s="806"/>
      <c r="F81" s="806"/>
      <c r="G81" s="806"/>
      <c r="H81" s="806"/>
      <c r="I81" s="806"/>
      <c r="J81" s="806"/>
      <c r="K81" s="806"/>
      <c r="L81" s="806"/>
      <c r="M81" s="806"/>
      <c r="N81" s="806"/>
      <c r="O81" s="672"/>
      <c r="P81" s="654"/>
      <c r="Q81" s="654"/>
      <c r="R81" s="654"/>
      <c r="S81" s="654"/>
      <c r="T81" s="654"/>
      <c r="U81" s="654"/>
      <c r="V81" s="654"/>
      <c r="W81" s="654"/>
      <c r="X81" s="654"/>
      <c r="Y81" s="654"/>
      <c r="Z81" s="654"/>
      <c r="AA81" s="654"/>
      <c r="AB81" s="654"/>
      <c r="AC81" s="654"/>
    </row>
    <row r="82" spans="1:29">
      <c r="A82" s="654"/>
      <c r="B82" s="685"/>
      <c r="C82" s="671"/>
      <c r="D82" s="671"/>
      <c r="E82" s="671"/>
      <c r="F82" s="671"/>
      <c r="G82" s="671"/>
      <c r="H82" s="671"/>
      <c r="I82" s="671"/>
      <c r="J82" s="671"/>
      <c r="K82" s="671"/>
      <c r="L82" s="671"/>
      <c r="M82" s="671"/>
      <c r="N82" s="671"/>
      <c r="O82" s="654"/>
      <c r="P82" s="654"/>
      <c r="Q82" s="654"/>
      <c r="R82" s="654"/>
      <c r="S82" s="654"/>
      <c r="T82" s="654"/>
      <c r="U82" s="654"/>
      <c r="V82" s="654"/>
      <c r="W82" s="654"/>
      <c r="X82" s="654"/>
      <c r="Y82" s="654"/>
      <c r="Z82" s="654"/>
      <c r="AA82" s="654"/>
      <c r="AB82" s="654"/>
      <c r="AC82" s="654"/>
    </row>
    <row r="83" spans="1:29">
      <c r="A83" s="654"/>
      <c r="B83" s="685"/>
      <c r="C83" s="671"/>
      <c r="D83" s="671"/>
      <c r="E83" s="671"/>
      <c r="F83" s="671"/>
      <c r="G83" s="671"/>
      <c r="H83" s="671"/>
      <c r="I83" s="671"/>
      <c r="J83" s="671"/>
      <c r="K83" s="671"/>
      <c r="L83" s="671"/>
      <c r="M83" s="671"/>
      <c r="N83" s="671"/>
      <c r="O83" s="654"/>
      <c r="P83" s="654"/>
      <c r="Q83" s="654"/>
      <c r="R83" s="654"/>
      <c r="S83" s="654"/>
      <c r="T83" s="654"/>
      <c r="U83" s="654"/>
      <c r="V83" s="654"/>
      <c r="W83" s="654"/>
      <c r="X83" s="654"/>
      <c r="Y83" s="654"/>
      <c r="Z83" s="654"/>
      <c r="AA83" s="654"/>
      <c r="AB83" s="654"/>
      <c r="AC83" s="654"/>
    </row>
    <row r="84" spans="1:29" ht="19.5" thickBot="1">
      <c r="A84" s="654"/>
      <c r="B84" s="654"/>
      <c r="C84" s="671"/>
      <c r="D84" s="671"/>
      <c r="E84" s="671"/>
      <c r="F84" s="671"/>
      <c r="G84" s="671"/>
      <c r="H84" s="671"/>
      <c r="I84" s="671"/>
      <c r="J84" s="671"/>
      <c r="K84" s="671"/>
      <c r="L84" s="671"/>
      <c r="M84" s="671"/>
      <c r="N84" s="671"/>
      <c r="O84" s="654"/>
      <c r="P84" s="654"/>
      <c r="Q84" s="654"/>
      <c r="R84" s="654"/>
      <c r="S84" s="654"/>
      <c r="T84" s="654"/>
      <c r="U84" s="654"/>
      <c r="V84" s="654"/>
      <c r="W84" s="654"/>
      <c r="X84" s="654"/>
      <c r="Y84" s="654"/>
      <c r="Z84" s="654"/>
      <c r="AA84" s="654"/>
      <c r="AB84" s="654"/>
      <c r="AC84" s="654"/>
    </row>
    <row r="85" spans="1:29" ht="19.5" thickBot="1">
      <c r="A85" s="654"/>
      <c r="B85" s="558" t="str">
        <f>+B44</f>
        <v>Datum: xx.xx.xxxx</v>
      </c>
      <c r="C85" s="671"/>
      <c r="D85" s="671"/>
      <c r="E85" s="671"/>
      <c r="F85" s="671"/>
      <c r="G85" s="671"/>
      <c r="H85" s="671"/>
      <c r="I85" s="671"/>
      <c r="J85" s="671"/>
      <c r="K85" s="671"/>
      <c r="L85" s="671"/>
      <c r="M85" s="671"/>
      <c r="N85" s="671"/>
      <c r="O85" s="654"/>
      <c r="P85" s="654"/>
      <c r="Q85" s="654"/>
      <c r="R85" s="654"/>
      <c r="S85" s="654"/>
      <c r="T85" s="654"/>
      <c r="U85" s="654"/>
      <c r="V85" s="654"/>
      <c r="W85" s="654"/>
      <c r="X85" s="654"/>
      <c r="Y85" s="654"/>
      <c r="Z85" s="654"/>
      <c r="AA85" s="654"/>
      <c r="AB85" s="654"/>
      <c r="AC85" s="654"/>
    </row>
    <row r="86" spans="1:29" ht="28.5" thickBot="1">
      <c r="A86" s="654"/>
      <c r="B86" s="561" t="s">
        <v>1621</v>
      </c>
      <c r="C86" s="671"/>
      <c r="D86" s="671"/>
      <c r="E86" s="671"/>
      <c r="F86" s="671"/>
      <c r="G86" s="671"/>
      <c r="H86" s="671"/>
      <c r="I86" s="671"/>
      <c r="J86" s="671"/>
      <c r="K86" s="671"/>
      <c r="L86" s="671"/>
      <c r="M86" s="671"/>
      <c r="N86" s="671"/>
      <c r="O86" s="654"/>
      <c r="P86" s="654"/>
      <c r="Q86" s="654"/>
      <c r="R86" s="654"/>
      <c r="S86" s="654"/>
      <c r="T86" s="654"/>
      <c r="U86" s="654"/>
      <c r="V86" s="654"/>
      <c r="W86" s="654"/>
      <c r="X86" s="654"/>
      <c r="Y86" s="654"/>
      <c r="Z86" s="654"/>
      <c r="AA86" s="654"/>
      <c r="AB86" s="654"/>
      <c r="AC86" s="654"/>
    </row>
    <row r="87" spans="1:29" ht="21" customHeight="1" thickBot="1">
      <c r="A87" s="654"/>
      <c r="B87" s="558" t="str">
        <f>+B46</f>
        <v>Name des Projektes:   XXX</v>
      </c>
      <c r="C87" s="658"/>
      <c r="D87" s="658"/>
      <c r="E87" s="657"/>
      <c r="F87" s="657"/>
      <c r="G87" s="657"/>
      <c r="H87" s="657"/>
      <c r="I87" s="657"/>
      <c r="J87" s="657"/>
      <c r="K87" s="657"/>
      <c r="L87" s="657"/>
      <c r="M87" s="657"/>
      <c r="N87" s="657"/>
      <c r="O87" s="658"/>
      <c r="P87" s="658"/>
      <c r="Q87" s="658"/>
      <c r="R87" s="654"/>
      <c r="S87" s="654"/>
      <c r="T87" s="654"/>
      <c r="U87" s="654"/>
      <c r="V87" s="654"/>
      <c r="W87" s="654"/>
      <c r="X87" s="654"/>
      <c r="Y87" s="654"/>
      <c r="Z87" s="654"/>
      <c r="AA87" s="654"/>
      <c r="AB87" s="654"/>
      <c r="AC87" s="654"/>
    </row>
    <row r="88" spans="1:29" ht="21" customHeight="1">
      <c r="A88" s="654"/>
      <c r="B88" s="673"/>
      <c r="C88" s="659"/>
      <c r="D88" s="658"/>
      <c r="E88" s="658"/>
      <c r="F88" s="658"/>
      <c r="G88" s="658"/>
      <c r="H88" s="658"/>
      <c r="I88" s="658"/>
      <c r="J88" s="658"/>
      <c r="K88" s="658"/>
      <c r="L88" s="658"/>
      <c r="M88" s="658"/>
      <c r="N88" s="658"/>
      <c r="O88" s="658"/>
      <c r="P88" s="658"/>
      <c r="Q88" s="658"/>
      <c r="R88" s="654"/>
      <c r="S88" s="654"/>
      <c r="T88" s="654"/>
      <c r="U88" s="654"/>
      <c r="V88" s="654"/>
      <c r="W88" s="654"/>
      <c r="X88" s="654"/>
      <c r="Y88" s="654"/>
      <c r="Z88" s="654"/>
      <c r="AA88" s="654"/>
      <c r="AB88" s="654"/>
      <c r="AC88" s="654"/>
    </row>
    <row r="89" spans="1:29" ht="20.25">
      <c r="A89" s="654"/>
      <c r="B89" s="660"/>
      <c r="C89" s="661" t="s">
        <v>140</v>
      </c>
      <c r="D89" s="661" t="s">
        <v>141</v>
      </c>
      <c r="E89" s="661" t="s">
        <v>142</v>
      </c>
      <c r="F89" s="661" t="s">
        <v>143</v>
      </c>
      <c r="G89" s="661" t="s">
        <v>144</v>
      </c>
      <c r="H89" s="661" t="s">
        <v>145</v>
      </c>
      <c r="I89" s="661" t="s">
        <v>146</v>
      </c>
      <c r="J89" s="661" t="s">
        <v>147</v>
      </c>
      <c r="K89" s="661" t="s">
        <v>148</v>
      </c>
      <c r="L89" s="661" t="s">
        <v>149</v>
      </c>
      <c r="M89" s="661" t="s">
        <v>150</v>
      </c>
      <c r="N89" s="661" t="s">
        <v>151</v>
      </c>
      <c r="O89" s="541" t="s">
        <v>16</v>
      </c>
      <c r="P89" s="658"/>
      <c r="Q89" s="542" t="s">
        <v>1</v>
      </c>
      <c r="R89" s="654"/>
      <c r="S89" s="654"/>
      <c r="T89" s="654"/>
      <c r="U89" s="654"/>
      <c r="V89" s="654"/>
      <c r="W89" s="654"/>
      <c r="X89" s="654"/>
      <c r="Y89" s="654"/>
      <c r="Z89" s="654"/>
      <c r="AA89" s="654"/>
      <c r="AB89" s="654"/>
      <c r="AC89" s="654"/>
    </row>
    <row r="90" spans="1:29" ht="21" customHeight="1">
      <c r="A90" s="654"/>
      <c r="B90" s="674" t="str">
        <f>+B49</f>
        <v xml:space="preserve">  Anfangsbestand an flüssigen Mitteln   (Kasse, Bar)</v>
      </c>
      <c r="C90" s="747"/>
      <c r="D90" s="747"/>
      <c r="E90" s="747"/>
      <c r="F90" s="747"/>
      <c r="G90" s="747"/>
      <c r="H90" s="747"/>
      <c r="I90" s="747"/>
      <c r="J90" s="747"/>
      <c r="K90" s="747"/>
      <c r="L90" s="747"/>
      <c r="M90" s="747"/>
      <c r="N90" s="747"/>
      <c r="O90" s="664"/>
      <c r="P90" s="658"/>
      <c r="Q90" s="658" t="str">
        <f>+Q49</f>
        <v>Zur Verfügung stehende Mittel aus Finanzplan</v>
      </c>
      <c r="R90" s="654"/>
      <c r="S90" s="654"/>
      <c r="T90" s="654"/>
      <c r="U90" s="654"/>
      <c r="V90" s="654"/>
      <c r="W90" s="654"/>
      <c r="X90" s="654"/>
      <c r="Y90" s="654"/>
      <c r="Z90" s="654"/>
      <c r="AA90" s="654"/>
      <c r="AB90" s="654"/>
      <c r="AC90" s="654"/>
    </row>
    <row r="91" spans="1:29" ht="21" customHeight="1">
      <c r="A91" s="654"/>
      <c r="B91" s="674" t="str">
        <f t="shared" ref="B91:B121" si="43">+B50</f>
        <v xml:space="preserve"> + Umsatzerlöse (inkl. Mehrwert-/Umsatzsteuer)</v>
      </c>
      <c r="C91" s="737">
        <f>+Umsatzplan!B94</f>
        <v>0</v>
      </c>
      <c r="D91" s="737">
        <f>+Umsatzplan!C94</f>
        <v>0</v>
      </c>
      <c r="E91" s="737">
        <f>+Umsatzplan!D94</f>
        <v>0</v>
      </c>
      <c r="F91" s="737">
        <f>+Umsatzplan!E94</f>
        <v>0</v>
      </c>
      <c r="G91" s="737">
        <f>+Umsatzplan!F94</f>
        <v>0</v>
      </c>
      <c r="H91" s="737">
        <f>+Umsatzplan!G94</f>
        <v>0</v>
      </c>
      <c r="I91" s="737">
        <f>+Umsatzplan!H94</f>
        <v>0</v>
      </c>
      <c r="J91" s="737">
        <f>+Umsatzplan!I94</f>
        <v>0</v>
      </c>
      <c r="K91" s="737">
        <f>+Umsatzplan!J94</f>
        <v>0</v>
      </c>
      <c r="L91" s="737">
        <f>+Umsatzplan!K94</f>
        <v>0</v>
      </c>
      <c r="M91" s="737">
        <f>+Umsatzplan!L94</f>
        <v>0</v>
      </c>
      <c r="N91" s="737">
        <f>+Umsatzplan!M94</f>
        <v>0</v>
      </c>
      <c r="O91" s="738">
        <f t="shared" ref="O91:O117" si="44">SUM(C91:N91)</f>
        <v>0</v>
      </c>
      <c r="P91" s="658"/>
      <c r="Q91" s="675" t="str">
        <f t="shared" ref="Q91:Q118" si="45">+Q50</f>
        <v>Aus monatlicher Umsatzplanung</v>
      </c>
      <c r="R91" s="654"/>
      <c r="S91" s="654"/>
      <c r="T91" s="654"/>
      <c r="U91" s="654"/>
      <c r="V91" s="654"/>
      <c r="W91" s="654"/>
      <c r="X91" s="654"/>
      <c r="Y91" s="654"/>
      <c r="Z91" s="654"/>
      <c r="AA91" s="654"/>
      <c r="AB91" s="654"/>
      <c r="AC91" s="654"/>
    </row>
    <row r="92" spans="1:29" ht="21" customHeight="1">
      <c r="A92" s="654"/>
      <c r="B92" s="674" t="str">
        <f t="shared" si="43"/>
        <v xml:space="preserve"> + mon. Zahlungen JC (ALG I o. II; Einstiegsgeld, Kr.kasse, Pflegev.,etc.)</v>
      </c>
      <c r="C92" s="739"/>
      <c r="D92" s="739"/>
      <c r="E92" s="739"/>
      <c r="F92" s="739"/>
      <c r="G92" s="739"/>
      <c r="H92" s="739"/>
      <c r="I92" s="739"/>
      <c r="J92" s="739"/>
      <c r="K92" s="739"/>
      <c r="L92" s="739"/>
      <c r="M92" s="739"/>
      <c r="N92" s="739"/>
      <c r="O92" s="738">
        <f t="shared" si="44"/>
        <v>0</v>
      </c>
      <c r="P92" s="658"/>
      <c r="Q92" s="658" t="str">
        <f t="shared" si="45"/>
        <v>Zahlungen Jobcenter (inkl. Kranken-/Pflegeversicherung)</v>
      </c>
      <c r="R92" s="654"/>
      <c r="S92" s="654"/>
      <c r="T92" s="676"/>
      <c r="U92" s="654"/>
      <c r="V92" s="654"/>
      <c r="W92" s="654"/>
      <c r="X92" s="654"/>
      <c r="Y92" s="654"/>
      <c r="Z92" s="654"/>
      <c r="AA92" s="654"/>
      <c r="AB92" s="654"/>
      <c r="AC92" s="654"/>
    </row>
    <row r="93" spans="1:29" ht="21" customHeight="1" thickBot="1">
      <c r="A93" s="654"/>
      <c r="B93" s="674" t="str">
        <f t="shared" si="43"/>
        <v xml:space="preserve"> + Sonstige Zahlungseingänge: Darlehen (Bank, Jobcenter)</v>
      </c>
      <c r="C93" s="739"/>
      <c r="D93" s="739"/>
      <c r="E93" s="739"/>
      <c r="F93" s="739"/>
      <c r="G93" s="739"/>
      <c r="H93" s="739"/>
      <c r="I93" s="739"/>
      <c r="J93" s="739"/>
      <c r="K93" s="739"/>
      <c r="L93" s="739"/>
      <c r="M93" s="739"/>
      <c r="N93" s="739"/>
      <c r="O93" s="738">
        <f t="shared" si="44"/>
        <v>0</v>
      </c>
      <c r="P93" s="658"/>
      <c r="Q93" s="658" t="str">
        <f t="shared" si="45"/>
        <v>Nur betriebsbezogen, bitte beschreiben</v>
      </c>
      <c r="R93" s="654"/>
      <c r="S93" s="654"/>
      <c r="T93" s="654"/>
      <c r="U93" s="654"/>
      <c r="V93" s="654"/>
      <c r="W93" s="654"/>
      <c r="X93" s="654"/>
      <c r="Y93" s="654"/>
      <c r="Z93" s="654"/>
      <c r="AA93" s="654"/>
      <c r="AB93" s="654"/>
      <c r="AC93" s="654"/>
    </row>
    <row r="94" spans="1:29" ht="21" customHeight="1" thickBot="1">
      <c r="A94" s="654"/>
      <c r="B94" s="677" t="str">
        <f t="shared" si="43"/>
        <v xml:space="preserve">	=	Summe verfügbarer Mittel  (Liquiditätszugang)</v>
      </c>
      <c r="C94" s="740">
        <f t="shared" ref="C94:N94" si="46">SUM(C90:C93)</f>
        <v>0</v>
      </c>
      <c r="D94" s="740">
        <f t="shared" si="46"/>
        <v>0</v>
      </c>
      <c r="E94" s="740">
        <f t="shared" si="46"/>
        <v>0</v>
      </c>
      <c r="F94" s="740">
        <f t="shared" si="46"/>
        <v>0</v>
      </c>
      <c r="G94" s="740">
        <f t="shared" si="46"/>
        <v>0</v>
      </c>
      <c r="H94" s="740">
        <f t="shared" si="46"/>
        <v>0</v>
      </c>
      <c r="I94" s="740">
        <f t="shared" si="46"/>
        <v>0</v>
      </c>
      <c r="J94" s="740">
        <f t="shared" si="46"/>
        <v>0</v>
      </c>
      <c r="K94" s="740">
        <f t="shared" si="46"/>
        <v>0</v>
      </c>
      <c r="L94" s="740">
        <f t="shared" si="46"/>
        <v>0</v>
      </c>
      <c r="M94" s="740">
        <f t="shared" si="46"/>
        <v>0</v>
      </c>
      <c r="N94" s="740">
        <f t="shared" si="46"/>
        <v>0</v>
      </c>
      <c r="O94" s="741">
        <f t="shared" si="44"/>
        <v>0</v>
      </c>
      <c r="P94" s="658"/>
      <c r="Q94" s="658"/>
      <c r="R94" s="654"/>
      <c r="S94" s="654"/>
      <c r="T94" s="654"/>
      <c r="U94" s="654"/>
      <c r="V94" s="654"/>
      <c r="W94" s="654"/>
      <c r="X94" s="654"/>
      <c r="Y94" s="654"/>
      <c r="Z94" s="654"/>
      <c r="AA94" s="654"/>
      <c r="AB94" s="654"/>
      <c r="AC94" s="654"/>
    </row>
    <row r="95" spans="1:29" ht="21" customHeight="1">
      <c r="A95" s="654"/>
      <c r="B95" s="674" t="str">
        <f t="shared" si="43"/>
        <v xml:space="preserve"> - Material-/Wareneinkauf/Dienstleistungen über Lieferanten                 </v>
      </c>
      <c r="C95" s="739"/>
      <c r="D95" s="739"/>
      <c r="E95" s="739"/>
      <c r="F95" s="739"/>
      <c r="G95" s="739"/>
      <c r="H95" s="739"/>
      <c r="I95" s="739"/>
      <c r="J95" s="739"/>
      <c r="K95" s="739"/>
      <c r="L95" s="739"/>
      <c r="M95" s="739"/>
      <c r="N95" s="739"/>
      <c r="O95" s="738">
        <f t="shared" si="44"/>
        <v>0</v>
      </c>
      <c r="P95" s="658"/>
      <c r="Q95" s="675" t="str">
        <f t="shared" si="45"/>
        <v>Variable Kosten (Material, Fremdleistung etc.) für den geplanten Umsatz</v>
      </c>
      <c r="R95" s="654"/>
      <c r="S95" s="654"/>
      <c r="T95" s="654"/>
      <c r="U95" s="654"/>
      <c r="V95" s="654"/>
      <c r="W95" s="678"/>
      <c r="X95" s="654"/>
      <c r="Y95" s="654"/>
      <c r="Z95" s="654"/>
      <c r="AA95" s="654"/>
      <c r="AB95" s="654"/>
      <c r="AC95" s="654"/>
    </row>
    <row r="96" spans="1:29" ht="21" customHeight="1">
      <c r="A96" s="654"/>
      <c r="B96" s="679" t="str">
        <f t="shared" si="43"/>
        <v xml:space="preserve"> - Löhne/Gehälter (inkl. Sozialabgaben) für Personal</v>
      </c>
      <c r="C96" s="739"/>
      <c r="D96" s="739"/>
      <c r="E96" s="739"/>
      <c r="F96" s="739"/>
      <c r="G96" s="739"/>
      <c r="H96" s="739"/>
      <c r="I96" s="739"/>
      <c r="J96" s="739"/>
      <c r="K96" s="739"/>
      <c r="L96" s="739"/>
      <c r="M96" s="739"/>
      <c r="N96" s="739"/>
      <c r="O96" s="738">
        <f t="shared" si="44"/>
        <v>0</v>
      </c>
      <c r="P96" s="658"/>
      <c r="Q96" s="658" t="str">
        <f t="shared" si="45"/>
        <v>Ohne Unternehmer!</v>
      </c>
      <c r="R96" s="654"/>
      <c r="S96" s="654"/>
      <c r="T96" s="654"/>
      <c r="U96" s="654"/>
      <c r="V96" s="654"/>
      <c r="W96" s="654"/>
      <c r="X96" s="654"/>
      <c r="Y96" s="654"/>
      <c r="Z96" s="654"/>
      <c r="AA96" s="654"/>
      <c r="AB96" s="654"/>
      <c r="AC96" s="654"/>
    </row>
    <row r="97" spans="1:29" ht="21" customHeight="1">
      <c r="A97" s="654"/>
      <c r="B97" s="679" t="str">
        <f t="shared" si="43"/>
        <v xml:space="preserve"> - Personalkosten Geschäftsführung (inkl. Soz.abg.; nur Kapitalges.)</v>
      </c>
      <c r="C97" s="739"/>
      <c r="D97" s="739"/>
      <c r="E97" s="739"/>
      <c r="F97" s="739"/>
      <c r="G97" s="739"/>
      <c r="H97" s="739"/>
      <c r="I97" s="739"/>
      <c r="J97" s="739"/>
      <c r="K97" s="739"/>
      <c r="L97" s="739"/>
      <c r="M97" s="739"/>
      <c r="N97" s="739"/>
      <c r="O97" s="738">
        <f t="shared" si="44"/>
        <v>0</v>
      </c>
      <c r="P97" s="658"/>
      <c r="Q97" s="658" t="str">
        <f t="shared" si="45"/>
        <v>Nur bei GmbH bzw. jur. Gesellschaft</v>
      </c>
      <c r="R97" s="654"/>
      <c r="S97" s="654"/>
      <c r="T97" s="654"/>
      <c r="U97" s="654"/>
      <c r="V97" s="654"/>
      <c r="W97" s="654"/>
      <c r="X97" s="654"/>
      <c r="Y97" s="654"/>
      <c r="Z97" s="654"/>
      <c r="AA97" s="654"/>
      <c r="AB97" s="654"/>
      <c r="AC97" s="654"/>
    </row>
    <row r="98" spans="1:29" ht="21" customHeight="1">
      <c r="A98" s="654"/>
      <c r="B98" s="679" t="str">
        <f t="shared" si="43"/>
        <v xml:space="preserve"> - Bareinkäufe (Büromaterial, Verpackung, Porti, etc.)</v>
      </c>
      <c r="C98" s="739"/>
      <c r="D98" s="739"/>
      <c r="E98" s="739"/>
      <c r="F98" s="739"/>
      <c r="G98" s="739"/>
      <c r="H98" s="739"/>
      <c r="I98" s="739"/>
      <c r="J98" s="739"/>
      <c r="K98" s="739"/>
      <c r="L98" s="739"/>
      <c r="M98" s="739"/>
      <c r="N98" s="739"/>
      <c r="O98" s="738">
        <f t="shared" si="44"/>
        <v>0</v>
      </c>
      <c r="P98" s="658"/>
      <c r="Q98" s="658"/>
      <c r="R98" s="654"/>
      <c r="S98" s="654"/>
      <c r="T98" s="654"/>
      <c r="U98" s="654"/>
      <c r="V98" s="654"/>
      <c r="W98" s="654"/>
      <c r="X98" s="654"/>
      <c r="Y98" s="654"/>
      <c r="Z98" s="654"/>
      <c r="AA98" s="654"/>
      <c r="AB98" s="654"/>
      <c r="AC98" s="654"/>
    </row>
    <row r="99" spans="1:29" ht="21" customHeight="1">
      <c r="A99" s="654"/>
      <c r="B99" s="679" t="str">
        <f t="shared" si="43"/>
        <v xml:space="preserve"> - Marketing, Werbung, Bewirtungen, Vertriebskosten</v>
      </c>
      <c r="C99" s="739"/>
      <c r="D99" s="739"/>
      <c r="E99" s="739"/>
      <c r="F99" s="739"/>
      <c r="G99" s="739"/>
      <c r="H99" s="739"/>
      <c r="I99" s="739"/>
      <c r="J99" s="739"/>
      <c r="K99" s="739"/>
      <c r="L99" s="739"/>
      <c r="M99" s="739"/>
      <c r="N99" s="739"/>
      <c r="O99" s="738">
        <f t="shared" si="44"/>
        <v>0</v>
      </c>
      <c r="P99" s="658"/>
      <c r="Q99" s="658" t="str">
        <f t="shared" si="45"/>
        <v>Nur laufender Aufwand, nicht Investitionen</v>
      </c>
      <c r="R99" s="654"/>
      <c r="S99" s="654"/>
      <c r="T99" s="654"/>
      <c r="U99" s="654"/>
      <c r="V99" s="654"/>
      <c r="W99" s="654"/>
      <c r="X99" s="654"/>
      <c r="Y99" s="654"/>
      <c r="Z99" s="654"/>
      <c r="AA99" s="654"/>
      <c r="AB99" s="654"/>
      <c r="AC99" s="654"/>
    </row>
    <row r="100" spans="1:29" ht="21" customHeight="1">
      <c r="A100" s="654"/>
      <c r="B100" s="679" t="str">
        <f t="shared" si="43"/>
        <v xml:space="preserve"> - Rundfunkgeb., Telefon, Fax, Internet, GEMA, SKY, etc.</v>
      </c>
      <c r="C100" s="739"/>
      <c r="D100" s="739"/>
      <c r="E100" s="739"/>
      <c r="F100" s="739"/>
      <c r="G100" s="739"/>
      <c r="H100" s="739"/>
      <c r="I100" s="739"/>
      <c r="J100" s="739"/>
      <c r="K100" s="739"/>
      <c r="L100" s="739"/>
      <c r="M100" s="739"/>
      <c r="N100" s="739"/>
      <c r="O100" s="738">
        <f t="shared" si="44"/>
        <v>0</v>
      </c>
      <c r="P100" s="658"/>
      <c r="Q100" s="658" t="str">
        <f t="shared" si="45"/>
        <v>Nur Firma</v>
      </c>
      <c r="R100" s="654"/>
      <c r="S100" s="654"/>
      <c r="T100" s="654"/>
      <c r="U100" s="654"/>
      <c r="V100" s="654"/>
      <c r="W100" s="654"/>
      <c r="X100" s="654"/>
      <c r="Y100" s="654"/>
      <c r="Z100" s="654"/>
      <c r="AA100" s="654"/>
      <c r="AB100" s="654"/>
      <c r="AC100" s="654"/>
    </row>
    <row r="101" spans="1:29" ht="21" customHeight="1">
      <c r="A101" s="654"/>
      <c r="B101" s="679" t="str">
        <f t="shared" si="43"/>
        <v xml:space="preserve"> - Mieten, inkl. aller Nebenkosten</v>
      </c>
      <c r="C101" s="739"/>
      <c r="D101" s="739"/>
      <c r="E101" s="739"/>
      <c r="F101" s="739"/>
      <c r="G101" s="739"/>
      <c r="H101" s="739"/>
      <c r="I101" s="739"/>
      <c r="J101" s="739"/>
      <c r="K101" s="739"/>
      <c r="L101" s="739"/>
      <c r="M101" s="739"/>
      <c r="N101" s="739"/>
      <c r="O101" s="738">
        <f t="shared" si="44"/>
        <v>0</v>
      </c>
      <c r="P101" s="658"/>
      <c r="Q101" s="658" t="str">
        <f t="shared" si="45"/>
        <v>Nur Firma</v>
      </c>
      <c r="R101" s="654"/>
      <c r="S101" s="654"/>
      <c r="T101" s="654"/>
      <c r="U101" s="654"/>
      <c r="V101" s="654"/>
      <c r="W101" s="654"/>
      <c r="X101" s="654"/>
      <c r="Y101" s="654"/>
      <c r="Z101" s="654"/>
      <c r="AA101" s="654"/>
      <c r="AB101" s="654"/>
      <c r="AC101" s="654"/>
    </row>
    <row r="102" spans="1:29" ht="21" customHeight="1">
      <c r="A102" s="654"/>
      <c r="B102" s="679" t="str">
        <f t="shared" si="43"/>
        <v xml:space="preserve"> - Investitionen, Bau, Einrichtg.,Lageraufbau, Mietkaution, Gründ.kosten</v>
      </c>
      <c r="C102" s="739"/>
      <c r="D102" s="739"/>
      <c r="E102" s="739"/>
      <c r="F102" s="739"/>
      <c r="G102" s="739"/>
      <c r="H102" s="739"/>
      <c r="I102" s="739"/>
      <c r="J102" s="739"/>
      <c r="K102" s="739"/>
      <c r="L102" s="739"/>
      <c r="M102" s="739"/>
      <c r="N102" s="739"/>
      <c r="O102" s="738">
        <f t="shared" si="44"/>
        <v>0</v>
      </c>
      <c r="P102" s="658"/>
      <c r="Q102" s="658" t="str">
        <f t="shared" si="45"/>
        <v>Investitionen in Monat 1 aus Kapitalplan</v>
      </c>
      <c r="R102" s="654"/>
      <c r="S102" s="654"/>
      <c r="T102" s="654"/>
      <c r="U102" s="654"/>
      <c r="V102" s="654"/>
      <c r="W102" s="654"/>
      <c r="X102" s="654"/>
      <c r="Y102" s="654"/>
      <c r="Z102" s="654"/>
      <c r="AA102" s="654"/>
      <c r="AB102" s="654"/>
      <c r="AC102" s="654"/>
    </row>
    <row r="103" spans="1:29" ht="21" customHeight="1">
      <c r="A103" s="654"/>
      <c r="B103" s="679" t="str">
        <f t="shared" si="43"/>
        <v xml:space="preserve"> - Lfd. Fahrzeugkosten (OHNE Steuer, Versicherung, Leasing)</v>
      </c>
      <c r="C103" s="739"/>
      <c r="D103" s="739"/>
      <c r="E103" s="739"/>
      <c r="F103" s="739"/>
      <c r="G103" s="739"/>
      <c r="H103" s="739"/>
      <c r="I103" s="739"/>
      <c r="J103" s="739"/>
      <c r="K103" s="739"/>
      <c r="L103" s="739"/>
      <c r="M103" s="739"/>
      <c r="N103" s="739"/>
      <c r="O103" s="738">
        <f t="shared" si="44"/>
        <v>0</v>
      </c>
      <c r="P103" s="658"/>
      <c r="Q103" s="658" t="str">
        <f t="shared" si="45"/>
        <v>Ohne Abschreibungen und kalk. Verzinsung!!!</v>
      </c>
      <c r="R103" s="654"/>
      <c r="S103" s="654"/>
      <c r="T103" s="654"/>
      <c r="U103" s="654"/>
      <c r="V103" s="654"/>
      <c r="W103" s="654"/>
      <c r="X103" s="654"/>
      <c r="Y103" s="654"/>
      <c r="Z103" s="654"/>
      <c r="AA103" s="654"/>
      <c r="AB103" s="654"/>
      <c r="AC103" s="654"/>
    </row>
    <row r="104" spans="1:29" ht="21" customHeight="1">
      <c r="A104" s="654"/>
      <c r="B104" s="679" t="str">
        <f t="shared" si="43"/>
        <v xml:space="preserve"> - Reparaturen/Instandhaltung</v>
      </c>
      <c r="C104" s="739"/>
      <c r="D104" s="739"/>
      <c r="E104" s="739"/>
      <c r="F104" s="739"/>
      <c r="G104" s="739"/>
      <c r="H104" s="739"/>
      <c r="I104" s="739"/>
      <c r="J104" s="739"/>
      <c r="K104" s="739"/>
      <c r="L104" s="739"/>
      <c r="M104" s="739"/>
      <c r="N104" s="739"/>
      <c r="O104" s="738">
        <f t="shared" si="44"/>
        <v>0</v>
      </c>
      <c r="P104" s="658"/>
      <c r="Q104" s="658"/>
      <c r="R104" s="654"/>
      <c r="S104" s="654"/>
      <c r="T104" s="654"/>
      <c r="U104" s="654"/>
      <c r="V104" s="654"/>
      <c r="W104" s="654"/>
      <c r="X104" s="654"/>
      <c r="Y104" s="654"/>
      <c r="Z104" s="654"/>
      <c r="AA104" s="654"/>
      <c r="AB104" s="654"/>
      <c r="AC104" s="654"/>
    </row>
    <row r="105" spans="1:29" ht="21" customHeight="1">
      <c r="A105" s="654"/>
      <c r="B105" s="679" t="str">
        <f t="shared" si="43"/>
        <v xml:space="preserve"> - Reisekosten/Schulung/Fortbildung</v>
      </c>
      <c r="C105" s="739"/>
      <c r="D105" s="739"/>
      <c r="E105" s="739"/>
      <c r="F105" s="739"/>
      <c r="G105" s="739"/>
      <c r="H105" s="739"/>
      <c r="I105" s="739"/>
      <c r="J105" s="739"/>
      <c r="K105" s="739"/>
      <c r="L105" s="739"/>
      <c r="M105" s="739"/>
      <c r="N105" s="739"/>
      <c r="O105" s="738">
        <f t="shared" si="44"/>
        <v>0</v>
      </c>
      <c r="P105" s="658"/>
      <c r="Q105" s="658"/>
      <c r="R105" s="654"/>
      <c r="S105" s="654"/>
      <c r="T105" s="654"/>
      <c r="U105" s="654"/>
      <c r="V105" s="654"/>
      <c r="W105" s="654"/>
      <c r="X105" s="654"/>
      <c r="Y105" s="654"/>
      <c r="Z105" s="654"/>
      <c r="AA105" s="654"/>
      <c r="AB105" s="654"/>
      <c r="AC105" s="654"/>
    </row>
    <row r="106" spans="1:29" ht="21" customHeight="1">
      <c r="A106" s="654"/>
      <c r="B106" s="679" t="str">
        <f t="shared" si="43"/>
        <v xml:space="preserve"> - Versicherungen (inkl. Fahrzeuge) und Kfz-Steuer</v>
      </c>
      <c r="C106" s="739"/>
      <c r="D106" s="739"/>
      <c r="E106" s="739"/>
      <c r="F106" s="739"/>
      <c r="G106" s="739"/>
      <c r="H106" s="739"/>
      <c r="I106" s="739"/>
      <c r="J106" s="739"/>
      <c r="K106" s="739"/>
      <c r="L106" s="739"/>
      <c r="M106" s="739"/>
      <c r="N106" s="739"/>
      <c r="O106" s="738">
        <f t="shared" si="44"/>
        <v>0</v>
      </c>
      <c r="P106" s="658"/>
      <c r="Q106" s="658" t="str">
        <f t="shared" si="45"/>
        <v>Nur Firma; Betriebshaftpflicht, Einbruch/Diebstahl, ggf. Rechtsschutz, etc.</v>
      </c>
      <c r="R106" s="654"/>
      <c r="S106" s="654"/>
      <c r="T106" s="654"/>
      <c r="U106" s="654"/>
      <c r="V106" s="654"/>
      <c r="W106" s="654"/>
      <c r="X106" s="654"/>
      <c r="Y106" s="654"/>
      <c r="Z106" s="654"/>
      <c r="AA106" s="654"/>
      <c r="AB106" s="654"/>
      <c r="AC106" s="654"/>
    </row>
    <row r="107" spans="1:29" ht="21" customHeight="1">
      <c r="A107" s="654"/>
      <c r="B107" s="679" t="str">
        <f t="shared" si="43"/>
        <v xml:space="preserve"> - Leasingkosten (inkl. ggf. Fahrzeuge)</v>
      </c>
      <c r="C107" s="739"/>
      <c r="D107" s="739"/>
      <c r="E107" s="739"/>
      <c r="F107" s="739"/>
      <c r="G107" s="739"/>
      <c r="H107" s="739"/>
      <c r="I107" s="739"/>
      <c r="J107" s="739"/>
      <c r="K107" s="739"/>
      <c r="L107" s="739"/>
      <c r="M107" s="739"/>
      <c r="N107" s="739"/>
      <c r="O107" s="738">
        <f t="shared" si="44"/>
        <v>0</v>
      </c>
      <c r="P107" s="658"/>
      <c r="Q107" s="658" t="str">
        <f t="shared" si="45"/>
        <v>Nur Firma: Fahrzeuge, Maschinen etc.</v>
      </c>
      <c r="R107" s="654"/>
      <c r="S107" s="654"/>
      <c r="T107" s="654"/>
      <c r="U107" s="654"/>
      <c r="V107" s="654"/>
      <c r="W107" s="654"/>
      <c r="X107" s="654"/>
      <c r="Y107" s="654"/>
      <c r="Z107" s="654"/>
      <c r="AA107" s="654"/>
      <c r="AB107" s="654"/>
      <c r="AC107" s="654"/>
    </row>
    <row r="108" spans="1:29" ht="21" customHeight="1">
      <c r="A108" s="654"/>
      <c r="B108" s="679" t="str">
        <f t="shared" si="43"/>
        <v xml:space="preserve"> - Kosten e-commerce (Gebühren, Verpackungen, Porti, etc.)</v>
      </c>
      <c r="C108" s="739"/>
      <c r="D108" s="739"/>
      <c r="E108" s="739"/>
      <c r="F108" s="739"/>
      <c r="G108" s="739"/>
      <c r="H108" s="739"/>
      <c r="I108" s="739"/>
      <c r="J108" s="739"/>
      <c r="K108" s="739"/>
      <c r="L108" s="739"/>
      <c r="M108" s="739"/>
      <c r="N108" s="739"/>
      <c r="O108" s="738">
        <f t="shared" si="44"/>
        <v>0</v>
      </c>
      <c r="P108" s="658"/>
      <c r="Q108" s="658" t="str">
        <f t="shared" si="45"/>
        <v>Evtl. in Materialkosten einrechnen</v>
      </c>
      <c r="R108" s="654"/>
      <c r="S108" s="654"/>
      <c r="T108" s="654"/>
      <c r="U108" s="654"/>
      <c r="V108" s="654"/>
      <c r="W108" s="654"/>
      <c r="X108" s="654"/>
      <c r="Y108" s="654"/>
      <c r="Z108" s="654"/>
      <c r="AA108" s="654"/>
      <c r="AB108" s="654"/>
      <c r="AC108" s="654"/>
    </row>
    <row r="109" spans="1:29" ht="21" customHeight="1">
      <c r="A109" s="654"/>
      <c r="B109" s="679" t="str">
        <f t="shared" si="43"/>
        <v xml:space="preserve"> - Franchisekosten, -gebühren u. ä.</v>
      </c>
      <c r="C109" s="739"/>
      <c r="D109" s="739"/>
      <c r="E109" s="739"/>
      <c r="F109" s="739"/>
      <c r="G109" s="739"/>
      <c r="H109" s="739"/>
      <c r="I109" s="739"/>
      <c r="J109" s="739"/>
      <c r="K109" s="739"/>
      <c r="L109" s="739"/>
      <c r="M109" s="739"/>
      <c r="N109" s="739"/>
      <c r="O109" s="738">
        <f t="shared" si="44"/>
        <v>0</v>
      </c>
      <c r="P109" s="658"/>
      <c r="Q109" s="658"/>
      <c r="R109" s="654"/>
      <c r="S109" s="654"/>
      <c r="T109" s="654"/>
      <c r="U109" s="654"/>
      <c r="V109" s="654"/>
      <c r="W109" s="654"/>
      <c r="X109" s="654"/>
      <c r="Y109" s="654"/>
      <c r="Z109" s="654"/>
      <c r="AA109" s="654"/>
      <c r="AB109" s="654"/>
      <c r="AC109" s="654"/>
    </row>
    <row r="110" spans="1:29" ht="21" customHeight="1">
      <c r="A110" s="654"/>
      <c r="B110" s="679" t="str">
        <f t="shared" si="43"/>
        <v xml:space="preserve"> - Bankkonto/(Innungs-)Beiträge/Buchhaltungs-/Beratungskosten</v>
      </c>
      <c r="C110" s="739"/>
      <c r="D110" s="739"/>
      <c r="E110" s="739"/>
      <c r="F110" s="739"/>
      <c r="G110" s="739"/>
      <c r="H110" s="739"/>
      <c r="I110" s="739"/>
      <c r="J110" s="739"/>
      <c r="K110" s="739"/>
      <c r="L110" s="739"/>
      <c r="M110" s="739"/>
      <c r="N110" s="739"/>
      <c r="O110" s="738">
        <f t="shared" si="44"/>
        <v>0</v>
      </c>
      <c r="P110" s="658"/>
      <c r="Q110" s="658" t="str">
        <f t="shared" si="45"/>
        <v>Bankgebühren (getrenntes Konto!), Steuerberater, Kammerbeiträge, etc.</v>
      </c>
      <c r="R110" s="654"/>
      <c r="S110" s="654"/>
      <c r="T110" s="654"/>
      <c r="U110" s="654"/>
      <c r="V110" s="654"/>
      <c r="W110" s="654"/>
      <c r="X110" s="654"/>
      <c r="Y110" s="654"/>
      <c r="Z110" s="654"/>
      <c r="AA110" s="654"/>
      <c r="AB110" s="654"/>
      <c r="AC110" s="654"/>
    </row>
    <row r="111" spans="1:29" ht="21" customHeight="1">
      <c r="A111" s="654"/>
      <c r="B111" s="679" t="str">
        <f t="shared" si="43"/>
        <v xml:space="preserve"> - Sonstige Ausgaben (Bitte erläutern):</v>
      </c>
      <c r="C111" s="739"/>
      <c r="D111" s="739"/>
      <c r="E111" s="739"/>
      <c r="F111" s="739"/>
      <c r="G111" s="739"/>
      <c r="H111" s="739"/>
      <c r="I111" s="739"/>
      <c r="J111" s="739"/>
      <c r="K111" s="739"/>
      <c r="L111" s="739"/>
      <c r="M111" s="739"/>
      <c r="N111" s="739"/>
      <c r="O111" s="738">
        <f t="shared" si="44"/>
        <v>0</v>
      </c>
      <c r="P111" s="658"/>
      <c r="Q111" s="658" t="str">
        <f t="shared" si="45"/>
        <v>Nur betriebsbezogen, bitte beschreiben</v>
      </c>
      <c r="R111" s="654"/>
      <c r="S111" s="654"/>
      <c r="T111" s="654"/>
      <c r="U111" s="654"/>
      <c r="V111" s="654"/>
      <c r="W111" s="654"/>
      <c r="X111" s="654"/>
      <c r="Y111" s="654"/>
      <c r="Z111" s="654"/>
      <c r="AA111" s="654"/>
      <c r="AB111" s="654"/>
      <c r="AC111" s="654"/>
    </row>
    <row r="112" spans="1:29" ht="21" customHeight="1">
      <c r="A112" s="654"/>
      <c r="B112" s="679" t="str">
        <f t="shared" si="43"/>
        <v xml:space="preserve"> - Kreditzinsen</v>
      </c>
      <c r="C112" s="739"/>
      <c r="D112" s="739"/>
      <c r="E112" s="739"/>
      <c r="F112" s="739"/>
      <c r="G112" s="739"/>
      <c r="H112" s="739"/>
      <c r="I112" s="739"/>
      <c r="J112" s="739"/>
      <c r="K112" s="739"/>
      <c r="L112" s="739"/>
      <c r="M112" s="739"/>
      <c r="N112" s="739"/>
      <c r="O112" s="738">
        <f t="shared" si="44"/>
        <v>0</v>
      </c>
      <c r="P112" s="658"/>
      <c r="Q112" s="658" t="str">
        <f t="shared" si="45"/>
        <v>Nur Firmenkredite</v>
      </c>
      <c r="R112" s="654"/>
      <c r="S112" s="654"/>
      <c r="T112" s="654"/>
      <c r="U112" s="654"/>
      <c r="V112" s="654"/>
      <c r="W112" s="654"/>
      <c r="X112" s="654"/>
      <c r="Y112" s="654"/>
      <c r="Z112" s="654"/>
      <c r="AA112" s="654"/>
      <c r="AB112" s="654"/>
      <c r="AC112" s="654"/>
    </row>
    <row r="113" spans="1:29" ht="21" customHeight="1">
      <c r="A113" s="654"/>
      <c r="B113" s="679" t="str">
        <f t="shared" si="43"/>
        <v xml:space="preserve"> - Kredittilgung</v>
      </c>
      <c r="C113" s="739"/>
      <c r="D113" s="739"/>
      <c r="E113" s="739"/>
      <c r="F113" s="739"/>
      <c r="G113" s="739"/>
      <c r="H113" s="739"/>
      <c r="I113" s="739"/>
      <c r="J113" s="739"/>
      <c r="K113" s="739"/>
      <c r="L113" s="739"/>
      <c r="M113" s="739"/>
      <c r="N113" s="739"/>
      <c r="O113" s="738">
        <f t="shared" si="44"/>
        <v>0</v>
      </c>
      <c r="P113" s="658"/>
      <c r="Q113" s="658" t="str">
        <f t="shared" si="45"/>
        <v>Nur Firmenkredite</v>
      </c>
      <c r="R113" s="654"/>
      <c r="S113" s="654"/>
      <c r="T113" s="654"/>
      <c r="U113" s="654"/>
      <c r="V113" s="654"/>
      <c r="W113" s="654"/>
      <c r="X113" s="654"/>
      <c r="Y113" s="654"/>
      <c r="Z113" s="654"/>
      <c r="AA113" s="654"/>
      <c r="AB113" s="654"/>
      <c r="AC113" s="654"/>
    </row>
    <row r="114" spans="1:29" ht="21" customHeight="1">
      <c r="A114" s="654"/>
      <c r="B114" s="679" t="str">
        <f t="shared" si="43"/>
        <v xml:space="preserve"> - Tilgung Verwandtendarlehen</v>
      </c>
      <c r="C114" s="739"/>
      <c r="D114" s="739"/>
      <c r="E114" s="739"/>
      <c r="F114" s="739"/>
      <c r="G114" s="739"/>
      <c r="H114" s="739"/>
      <c r="I114" s="739"/>
      <c r="J114" s="739"/>
      <c r="K114" s="739"/>
      <c r="L114" s="739"/>
      <c r="M114" s="739"/>
      <c r="N114" s="739"/>
      <c r="O114" s="738">
        <f t="shared" si="44"/>
        <v>0</v>
      </c>
      <c r="P114" s="658"/>
      <c r="Q114" s="658" t="str">
        <f t="shared" si="45"/>
        <v>Wie vertraglich veieinbart</v>
      </c>
      <c r="R114" s="654"/>
      <c r="S114" s="654"/>
      <c r="T114" s="654"/>
      <c r="U114" s="654"/>
      <c r="V114" s="654"/>
      <c r="W114" s="654"/>
      <c r="X114" s="654"/>
      <c r="Y114" s="654"/>
      <c r="Z114" s="654"/>
      <c r="AA114" s="654"/>
      <c r="AB114" s="654"/>
      <c r="AC114" s="654"/>
    </row>
    <row r="115" spans="1:29" ht="21" customHeight="1">
      <c r="A115" s="654"/>
      <c r="B115" s="679" t="str">
        <f t="shared" si="43"/>
        <v xml:space="preserve"> - Belastung Altkredite NUR FIRMA!!! (bitte gesondert erläutern)</v>
      </c>
      <c r="C115" s="739"/>
      <c r="D115" s="739"/>
      <c r="E115" s="739"/>
      <c r="F115" s="739"/>
      <c r="G115" s="739"/>
      <c r="H115" s="739"/>
      <c r="I115" s="739"/>
      <c r="J115" s="739"/>
      <c r="K115" s="739"/>
      <c r="L115" s="739"/>
      <c r="M115" s="739"/>
      <c r="N115" s="739"/>
      <c r="O115" s="738">
        <f t="shared" si="44"/>
        <v>0</v>
      </c>
      <c r="P115" s="658"/>
      <c r="Q115" s="658" t="str">
        <f t="shared" si="45"/>
        <v>Nur bei GmbH bzw. jur. Gesellschaft</v>
      </c>
      <c r="R115" s="654"/>
      <c r="S115" s="654"/>
      <c r="T115" s="654"/>
      <c r="U115" s="654"/>
      <c r="V115" s="654"/>
      <c r="W115" s="654"/>
      <c r="X115" s="654"/>
      <c r="Y115" s="654"/>
      <c r="Z115" s="654"/>
      <c r="AA115" s="654"/>
      <c r="AB115" s="654"/>
      <c r="AC115" s="654"/>
    </row>
    <row r="116" spans="1:29" ht="21" customHeight="1">
      <c r="A116" s="654"/>
      <c r="B116" s="679" t="str">
        <f t="shared" si="43"/>
        <v xml:space="preserve"> - Privatentnahmen</v>
      </c>
      <c r="C116" s="739"/>
      <c r="D116" s="739"/>
      <c r="E116" s="739"/>
      <c r="F116" s="739"/>
      <c r="G116" s="739"/>
      <c r="H116" s="739"/>
      <c r="I116" s="739"/>
      <c r="J116" s="739"/>
      <c r="K116" s="739"/>
      <c r="L116" s="739"/>
      <c r="M116" s="739"/>
      <c r="N116" s="739"/>
      <c r="O116" s="738">
        <f t="shared" si="44"/>
        <v>0</v>
      </c>
      <c r="P116" s="658"/>
      <c r="Q116" s="658" t="str">
        <f t="shared" si="45"/>
        <v>entsprechend Formular "Privatentnahmen" (nicht bei GmbH!!!)</v>
      </c>
      <c r="R116" s="654"/>
      <c r="S116" s="654"/>
      <c r="T116" s="654"/>
      <c r="U116" s="654"/>
      <c r="V116" s="654"/>
      <c r="W116" s="654"/>
      <c r="X116" s="654"/>
      <c r="Y116" s="654"/>
      <c r="Z116" s="654"/>
      <c r="AA116" s="654"/>
      <c r="AB116" s="654"/>
      <c r="AC116" s="654"/>
    </row>
    <row r="117" spans="1:29" ht="21" customHeight="1">
      <c r="A117" s="654"/>
      <c r="B117" s="679" t="str">
        <f t="shared" si="43"/>
        <v xml:space="preserve"> - Umsatz-(Mehrwert-)steuer-Zahllast</v>
      </c>
      <c r="C117" s="739"/>
      <c r="D117" s="739"/>
      <c r="E117" s="739"/>
      <c r="F117" s="739"/>
      <c r="G117" s="739"/>
      <c r="H117" s="739"/>
      <c r="I117" s="739"/>
      <c r="J117" s="739"/>
      <c r="K117" s="739"/>
      <c r="L117" s="739"/>
      <c r="M117" s="739"/>
      <c r="N117" s="739"/>
      <c r="O117" s="738">
        <f t="shared" si="44"/>
        <v>0</v>
      </c>
      <c r="P117" s="658"/>
      <c r="Q117" s="658" t="str">
        <f t="shared" si="45"/>
        <v>Schuld aus Umsatz abzügl. Zahlungen aus Kosten</v>
      </c>
      <c r="R117" s="654"/>
      <c r="S117" s="654"/>
      <c r="T117" s="654"/>
      <c r="U117" s="654"/>
      <c r="V117" s="654"/>
      <c r="W117" s="654"/>
      <c r="X117" s="654"/>
      <c r="Y117" s="654"/>
      <c r="Z117" s="654"/>
      <c r="AA117" s="654"/>
      <c r="AB117" s="654"/>
      <c r="AC117" s="654"/>
    </row>
    <row r="118" spans="1:29" ht="21" customHeight="1" thickBot="1">
      <c r="A118" s="654"/>
      <c r="B118" s="681" t="str">
        <f t="shared" si="43"/>
        <v xml:space="preserve"> - Steuern (außer Umsatzsteuerzahllast)</v>
      </c>
      <c r="C118" s="739"/>
      <c r="D118" s="739"/>
      <c r="E118" s="739"/>
      <c r="F118" s="739"/>
      <c r="G118" s="739"/>
      <c r="H118" s="739"/>
      <c r="I118" s="739"/>
      <c r="J118" s="739"/>
      <c r="K118" s="739"/>
      <c r="L118" s="739"/>
      <c r="M118" s="739"/>
      <c r="N118" s="739"/>
      <c r="O118" s="738">
        <f t="shared" ref="O118" si="47">SUM(C118:N118)</f>
        <v>0</v>
      </c>
      <c r="P118" s="658"/>
      <c r="Q118" s="658" t="str">
        <f t="shared" si="45"/>
        <v>Gewerbesteuer lt. Rentabilitätsplan, Zahlung quartalsweise</v>
      </c>
      <c r="R118" s="654"/>
      <c r="S118" s="654"/>
      <c r="T118" s="654"/>
      <c r="U118" s="654"/>
      <c r="V118" s="654"/>
      <c r="W118" s="654"/>
      <c r="X118" s="654"/>
      <c r="Y118" s="654"/>
      <c r="Z118" s="654"/>
      <c r="AA118" s="654"/>
      <c r="AB118" s="654"/>
      <c r="AC118" s="654"/>
    </row>
    <row r="119" spans="1:29" ht="21" thickBot="1">
      <c r="A119" s="654"/>
      <c r="B119" s="677" t="str">
        <f t="shared" si="43"/>
        <v xml:space="preserve">	=	Summe Ausgaben  (Liquiditätsabgang)</v>
      </c>
      <c r="C119" s="740">
        <f>SUM(C95:C118)</f>
        <v>0</v>
      </c>
      <c r="D119" s="740">
        <f t="shared" ref="D119" si="48">SUM(D95:D118)</f>
        <v>0</v>
      </c>
      <c r="E119" s="740">
        <f t="shared" ref="E119" si="49">SUM(E95:E118)</f>
        <v>0</v>
      </c>
      <c r="F119" s="740">
        <f t="shared" ref="F119" si="50">SUM(F95:F118)</f>
        <v>0</v>
      </c>
      <c r="G119" s="740">
        <f t="shared" ref="G119" si="51">SUM(G95:G118)</f>
        <v>0</v>
      </c>
      <c r="H119" s="740">
        <f t="shared" ref="H119" si="52">SUM(H95:H118)</f>
        <v>0</v>
      </c>
      <c r="I119" s="740">
        <f t="shared" ref="I119" si="53">SUM(I95:I118)</f>
        <v>0</v>
      </c>
      <c r="J119" s="740">
        <f t="shared" ref="J119" si="54">SUM(J95:J118)</f>
        <v>0</v>
      </c>
      <c r="K119" s="740">
        <f t="shared" ref="K119" si="55">SUM(K95:K118)</f>
        <v>0</v>
      </c>
      <c r="L119" s="740">
        <f t="shared" ref="L119" si="56">SUM(L95:L118)</f>
        <v>0</v>
      </c>
      <c r="M119" s="740">
        <f t="shared" ref="M119" si="57">SUM(M95:M118)</f>
        <v>0</v>
      </c>
      <c r="N119" s="740">
        <f t="shared" ref="N119" si="58">SUM(N95:N118)</f>
        <v>0</v>
      </c>
      <c r="O119" s="742">
        <f>SUM(C119:N119)</f>
        <v>0</v>
      </c>
      <c r="P119" s="682"/>
      <c r="Q119" s="658"/>
      <c r="R119" s="654"/>
      <c r="S119" s="654"/>
      <c r="T119" s="654"/>
      <c r="U119" s="654"/>
      <c r="V119" s="654"/>
      <c r="W119" s="654"/>
      <c r="X119" s="654"/>
      <c r="Y119" s="654"/>
      <c r="Z119" s="654"/>
      <c r="AA119" s="654"/>
      <c r="AB119" s="654"/>
      <c r="AC119" s="654"/>
    </row>
    <row r="120" spans="1:29" ht="21" thickBot="1">
      <c r="A120" s="654"/>
      <c r="B120" s="677" t="str">
        <f t="shared" si="43"/>
        <v>Monatl. Liquiditätssaldo (= Liquiditätszugang ./. Liquiditätsabgang)</v>
      </c>
      <c r="C120" s="740">
        <f>+C94-C119</f>
        <v>0</v>
      </c>
      <c r="D120" s="740">
        <f t="shared" ref="D120" si="59">+D94-D119</f>
        <v>0</v>
      </c>
      <c r="E120" s="740">
        <f t="shared" ref="E120" si="60">+E94-E119</f>
        <v>0</v>
      </c>
      <c r="F120" s="740">
        <f t="shared" ref="F120" si="61">+F94-F119</f>
        <v>0</v>
      </c>
      <c r="G120" s="740">
        <f t="shared" ref="G120" si="62">+G94-G119</f>
        <v>0</v>
      </c>
      <c r="H120" s="740">
        <f t="shared" ref="H120" si="63">+H94-H119</f>
        <v>0</v>
      </c>
      <c r="I120" s="740">
        <f t="shared" ref="I120" si="64">+I94-I119</f>
        <v>0</v>
      </c>
      <c r="J120" s="740">
        <f t="shared" ref="J120" si="65">+J94-J119</f>
        <v>0</v>
      </c>
      <c r="K120" s="740">
        <f t="shared" ref="K120" si="66">+K94-K119</f>
        <v>0</v>
      </c>
      <c r="L120" s="740">
        <f t="shared" ref="L120" si="67">+L94-L119</f>
        <v>0</v>
      </c>
      <c r="M120" s="740">
        <f t="shared" ref="M120" si="68">+M94-M119</f>
        <v>0</v>
      </c>
      <c r="N120" s="740">
        <f t="shared" ref="N120" si="69">+N94-N119</f>
        <v>0</v>
      </c>
      <c r="O120" s="743">
        <f>+O79+O94-O119</f>
        <v>0</v>
      </c>
      <c r="P120" s="658"/>
      <c r="Q120" s="658"/>
      <c r="R120" s="654"/>
      <c r="S120" s="654"/>
      <c r="T120" s="654"/>
      <c r="U120" s="654"/>
      <c r="V120" s="654"/>
      <c r="W120" s="654"/>
      <c r="X120" s="654"/>
      <c r="Y120" s="654"/>
      <c r="Z120" s="654"/>
      <c r="AA120" s="654"/>
      <c r="AB120" s="654"/>
      <c r="AC120" s="654"/>
    </row>
    <row r="121" spans="1:29" ht="24" thickBot="1">
      <c r="A121" s="654"/>
      <c r="B121" s="669" t="str">
        <f t="shared" si="43"/>
        <v xml:space="preserve">	Ergebnis Liquidität (kumuliert)</v>
      </c>
      <c r="C121" s="744">
        <f>+N80+C120</f>
        <v>0</v>
      </c>
      <c r="D121" s="745">
        <f t="shared" ref="D121" si="70">+D120+C121</f>
        <v>0</v>
      </c>
      <c r="E121" s="745">
        <f t="shared" ref="E121" si="71">+E120+D121</f>
        <v>0</v>
      </c>
      <c r="F121" s="745">
        <f t="shared" ref="F121" si="72">+F120+E121</f>
        <v>0</v>
      </c>
      <c r="G121" s="745">
        <f t="shared" ref="G121" si="73">+G120+F121</f>
        <v>0</v>
      </c>
      <c r="H121" s="745">
        <f t="shared" ref="H121" si="74">+H120+G121</f>
        <v>0</v>
      </c>
      <c r="I121" s="745">
        <f t="shared" ref="I121" si="75">+I120+H121</f>
        <v>0</v>
      </c>
      <c r="J121" s="745">
        <f t="shared" ref="J121" si="76">+J120+I121</f>
        <v>0</v>
      </c>
      <c r="K121" s="745">
        <f t="shared" ref="K121" si="77">+K120+J121</f>
        <v>0</v>
      </c>
      <c r="L121" s="745">
        <f t="shared" ref="L121" si="78">+L120+K121</f>
        <v>0</v>
      </c>
      <c r="M121" s="745">
        <f t="shared" ref="M121" si="79">+M120+L121</f>
        <v>0</v>
      </c>
      <c r="N121" s="745">
        <f t="shared" ref="N121" si="80">+N120+M121</f>
        <v>0</v>
      </c>
      <c r="O121" s="746"/>
      <c r="P121" s="675" t="str">
        <f>+P80</f>
        <v>Diese Zeile muss ständig positive Werte ausweisen</v>
      </c>
      <c r="Q121" s="658"/>
      <c r="R121" s="654"/>
      <c r="S121" s="654"/>
      <c r="T121" s="654"/>
      <c r="U121" s="654"/>
      <c r="V121" s="654"/>
      <c r="W121" s="654"/>
      <c r="X121" s="654"/>
      <c r="Y121" s="654"/>
      <c r="Z121" s="654"/>
      <c r="AA121" s="654"/>
      <c r="AB121" s="654"/>
      <c r="AC121" s="654"/>
    </row>
    <row r="122" spans="1:29" ht="17.25" customHeight="1" thickTop="1">
      <c r="A122" s="758"/>
      <c r="B122" s="806" t="str">
        <f>+B81</f>
        <v>*) Die Werte für Steuern sind aus den amtlichen Tabellen entnommen und nur nachrichtlich zu nutzen, für eine aussagefähige Darstellung der Liquiditäts- und Ertragsrechnung aber notwendig. Eine endgültige Steuerberechnung kann nur durch Steuerberater erfolgen.</v>
      </c>
      <c r="C122" s="806"/>
      <c r="D122" s="806"/>
      <c r="E122" s="806"/>
      <c r="F122" s="806"/>
      <c r="G122" s="806"/>
      <c r="H122" s="806"/>
      <c r="I122" s="806"/>
      <c r="J122" s="806"/>
      <c r="K122" s="806"/>
      <c r="L122" s="806"/>
      <c r="M122" s="806"/>
      <c r="N122" s="806"/>
      <c r="O122" s="684"/>
      <c r="P122" s="684"/>
      <c r="Q122" s="684"/>
      <c r="R122" s="654"/>
      <c r="S122" s="654"/>
      <c r="T122" s="654"/>
      <c r="U122" s="654"/>
      <c r="V122" s="654"/>
      <c r="W122" s="654"/>
      <c r="X122" s="654"/>
      <c r="Y122" s="654"/>
      <c r="Z122" s="654"/>
      <c r="AA122" s="654"/>
      <c r="AB122" s="654"/>
      <c r="AC122" s="654"/>
    </row>
    <row r="123" spans="1:29">
      <c r="A123" s="654"/>
      <c r="B123" s="654"/>
      <c r="C123" s="671"/>
      <c r="D123" s="671"/>
      <c r="E123" s="671"/>
      <c r="F123" s="671"/>
      <c r="G123" s="671"/>
      <c r="H123" s="671"/>
      <c r="I123" s="671"/>
      <c r="J123" s="671"/>
      <c r="K123" s="671"/>
      <c r="L123" s="671"/>
      <c r="M123" s="671"/>
      <c r="N123" s="671"/>
      <c r="O123" s="654"/>
      <c r="P123" s="654"/>
      <c r="Q123" s="654"/>
      <c r="R123" s="654"/>
      <c r="S123" s="654"/>
      <c r="T123" s="654"/>
      <c r="U123" s="654"/>
      <c r="V123" s="654"/>
      <c r="W123" s="654"/>
      <c r="X123" s="654"/>
      <c r="Y123" s="654"/>
      <c r="Z123" s="654"/>
      <c r="AA123" s="654"/>
      <c r="AB123" s="654"/>
      <c r="AC123" s="654"/>
    </row>
    <row r="124" spans="1:29">
      <c r="A124" s="654"/>
      <c r="B124" s="654"/>
      <c r="C124" s="671"/>
      <c r="D124" s="671"/>
      <c r="E124" s="671"/>
      <c r="F124" s="671"/>
      <c r="G124" s="671"/>
      <c r="H124" s="671"/>
      <c r="I124" s="671"/>
      <c r="J124" s="671"/>
      <c r="K124" s="671"/>
      <c r="L124" s="671"/>
      <c r="M124" s="671"/>
      <c r="N124" s="671"/>
      <c r="O124" s="654"/>
      <c r="P124" s="654"/>
      <c r="Q124" s="654"/>
      <c r="R124" s="654"/>
      <c r="S124" s="654"/>
      <c r="T124" s="654"/>
      <c r="U124" s="654"/>
      <c r="V124" s="654"/>
      <c r="W124" s="654"/>
      <c r="X124" s="654"/>
      <c r="Y124" s="654"/>
      <c r="Z124" s="654"/>
      <c r="AA124" s="654"/>
      <c r="AB124" s="654"/>
      <c r="AC124" s="654"/>
    </row>
    <row r="125" spans="1:29">
      <c r="A125" s="654"/>
      <c r="B125" s="654"/>
      <c r="C125" s="654"/>
      <c r="D125" s="654"/>
      <c r="E125" s="654"/>
      <c r="F125" s="654"/>
      <c r="G125" s="654"/>
      <c r="H125" s="654"/>
      <c r="I125" s="654"/>
      <c r="J125" s="654"/>
      <c r="K125" s="654"/>
      <c r="L125" s="654"/>
      <c r="M125" s="654"/>
      <c r="N125" s="654"/>
      <c r="O125" s="654"/>
      <c r="P125" s="654"/>
      <c r="Q125" s="654"/>
      <c r="R125" s="654"/>
      <c r="S125" s="654"/>
      <c r="T125" s="654"/>
      <c r="U125" s="654"/>
      <c r="V125" s="654"/>
      <c r="W125" s="654"/>
      <c r="X125" s="654"/>
      <c r="Y125" s="654"/>
      <c r="Z125" s="654"/>
      <c r="AA125" s="654"/>
      <c r="AB125" s="654"/>
      <c r="AC125" s="654"/>
    </row>
    <row r="126" spans="1:29">
      <c r="A126" s="654"/>
      <c r="B126" s="654"/>
      <c r="C126" s="654"/>
      <c r="D126" s="654"/>
      <c r="E126" s="654"/>
      <c r="F126" s="654"/>
      <c r="G126" s="654"/>
      <c r="H126" s="654"/>
      <c r="I126" s="654"/>
      <c r="J126" s="654"/>
      <c r="K126" s="654"/>
      <c r="L126" s="654"/>
      <c r="M126" s="654"/>
      <c r="N126" s="654"/>
      <c r="O126" s="654"/>
      <c r="P126" s="654"/>
      <c r="Q126" s="654"/>
      <c r="R126" s="654"/>
      <c r="S126" s="654"/>
      <c r="T126" s="654"/>
      <c r="U126" s="654"/>
      <c r="V126" s="654"/>
      <c r="W126" s="654"/>
      <c r="X126" s="654"/>
      <c r="Y126" s="654"/>
      <c r="Z126" s="654"/>
      <c r="AA126" s="654"/>
      <c r="AB126" s="654"/>
      <c r="AC126" s="654"/>
    </row>
    <row r="127" spans="1:29">
      <c r="A127" s="654"/>
      <c r="B127" s="654"/>
      <c r="C127" s="654"/>
      <c r="D127" s="654"/>
      <c r="E127" s="654"/>
      <c r="F127" s="654"/>
      <c r="G127" s="654"/>
      <c r="H127" s="654"/>
      <c r="I127" s="654"/>
      <c r="J127" s="654"/>
      <c r="K127" s="654"/>
      <c r="L127" s="654"/>
      <c r="M127" s="654"/>
      <c r="N127" s="654"/>
      <c r="O127" s="654"/>
      <c r="P127" s="654"/>
      <c r="Q127" s="654"/>
      <c r="R127" s="654"/>
      <c r="S127" s="654"/>
      <c r="T127" s="654"/>
      <c r="U127" s="654"/>
      <c r="V127" s="654"/>
      <c r="W127" s="654"/>
      <c r="X127" s="654"/>
      <c r="Y127" s="654"/>
      <c r="Z127" s="654"/>
      <c r="AA127" s="654"/>
      <c r="AB127" s="654"/>
      <c r="AC127" s="654"/>
    </row>
    <row r="128" spans="1:29">
      <c r="A128" s="654"/>
      <c r="B128" s="654"/>
      <c r="C128" s="654"/>
      <c r="D128" s="654"/>
      <c r="E128" s="654"/>
      <c r="F128" s="654"/>
      <c r="G128" s="654"/>
      <c r="H128" s="654"/>
      <c r="I128" s="654"/>
      <c r="J128" s="654"/>
      <c r="K128" s="654"/>
      <c r="L128" s="654"/>
      <c r="M128" s="654"/>
      <c r="N128" s="654"/>
      <c r="O128" s="654"/>
      <c r="P128" s="654"/>
      <c r="Q128" s="654"/>
      <c r="R128" s="654"/>
      <c r="S128" s="654"/>
      <c r="T128" s="654"/>
      <c r="U128" s="654"/>
      <c r="V128" s="654"/>
      <c r="W128" s="654"/>
      <c r="X128" s="654"/>
      <c r="Y128" s="654"/>
      <c r="Z128" s="654"/>
      <c r="AA128" s="654"/>
      <c r="AB128" s="654"/>
      <c r="AC128" s="654"/>
    </row>
    <row r="129" spans="1:29">
      <c r="A129" s="654"/>
      <c r="B129" s="654"/>
      <c r="C129" s="654"/>
      <c r="D129" s="654"/>
      <c r="E129" s="654"/>
      <c r="F129" s="654"/>
      <c r="G129" s="654"/>
      <c r="H129" s="654"/>
      <c r="I129" s="654"/>
      <c r="J129" s="654"/>
      <c r="K129" s="654"/>
      <c r="L129" s="654"/>
      <c r="M129" s="654"/>
      <c r="N129" s="654"/>
      <c r="O129" s="654"/>
      <c r="P129" s="654"/>
      <c r="Q129" s="654"/>
      <c r="R129" s="654"/>
      <c r="S129" s="654"/>
      <c r="T129" s="654"/>
      <c r="U129" s="654"/>
      <c r="V129" s="654"/>
      <c r="W129" s="654"/>
      <c r="X129" s="654"/>
      <c r="Y129" s="654"/>
      <c r="Z129" s="654"/>
      <c r="AA129" s="654"/>
      <c r="AB129" s="654"/>
      <c r="AC129" s="654"/>
    </row>
    <row r="130" spans="1:29">
      <c r="A130" s="654"/>
      <c r="B130" s="654"/>
      <c r="C130" s="654"/>
      <c r="D130" s="654"/>
      <c r="E130" s="654"/>
      <c r="F130" s="654"/>
      <c r="G130" s="654"/>
      <c r="H130" s="654"/>
      <c r="I130" s="654"/>
      <c r="J130" s="654"/>
      <c r="K130" s="654"/>
      <c r="L130" s="654"/>
      <c r="M130" s="654"/>
      <c r="N130" s="654"/>
      <c r="O130" s="654"/>
      <c r="P130" s="654"/>
      <c r="Q130" s="654"/>
      <c r="R130" s="654"/>
      <c r="S130" s="654"/>
      <c r="T130" s="654"/>
      <c r="U130" s="654"/>
      <c r="V130" s="654"/>
      <c r="W130" s="654"/>
      <c r="X130" s="654"/>
      <c r="Y130" s="654"/>
      <c r="Z130" s="654"/>
      <c r="AA130" s="654"/>
      <c r="AB130" s="654"/>
      <c r="AC130" s="654"/>
    </row>
    <row r="131" spans="1:29">
      <c r="A131" s="654"/>
      <c r="B131" s="654"/>
      <c r="C131" s="654"/>
      <c r="D131" s="654"/>
      <c r="E131" s="654"/>
      <c r="F131" s="654"/>
      <c r="G131" s="654"/>
      <c r="H131" s="654"/>
      <c r="I131" s="654"/>
      <c r="J131" s="654"/>
      <c r="K131" s="654"/>
      <c r="L131" s="654"/>
      <c r="M131" s="654"/>
      <c r="N131" s="654"/>
      <c r="O131" s="654"/>
      <c r="P131" s="654"/>
      <c r="Q131" s="654"/>
      <c r="R131" s="654"/>
      <c r="S131" s="654"/>
      <c r="T131" s="654"/>
      <c r="U131" s="654"/>
      <c r="V131" s="654"/>
      <c r="W131" s="654"/>
      <c r="X131" s="654"/>
      <c r="Y131" s="654"/>
      <c r="Z131" s="654"/>
      <c r="AA131" s="654"/>
      <c r="AB131" s="654"/>
      <c r="AC131" s="654"/>
    </row>
    <row r="132" spans="1:29">
      <c r="A132" s="654"/>
      <c r="B132" s="654"/>
      <c r="C132" s="654"/>
      <c r="D132" s="654"/>
      <c r="E132" s="654"/>
      <c r="F132" s="654"/>
      <c r="G132" s="654"/>
      <c r="H132" s="654"/>
      <c r="I132" s="654"/>
      <c r="J132" s="654"/>
      <c r="K132" s="654"/>
      <c r="L132" s="654"/>
      <c r="M132" s="654"/>
      <c r="N132" s="654"/>
      <c r="O132" s="654"/>
      <c r="P132" s="654"/>
      <c r="Q132" s="654"/>
      <c r="R132" s="654"/>
      <c r="S132" s="654"/>
      <c r="T132" s="654"/>
      <c r="U132" s="654"/>
      <c r="V132" s="654"/>
      <c r="W132" s="654"/>
      <c r="X132" s="654"/>
      <c r="Y132" s="654"/>
      <c r="Z132" s="654"/>
      <c r="AA132" s="654"/>
      <c r="AB132" s="654"/>
      <c r="AC132" s="654"/>
    </row>
    <row r="133" spans="1:29">
      <c r="A133" s="654"/>
      <c r="B133" s="654"/>
      <c r="C133" s="654"/>
      <c r="D133" s="654"/>
      <c r="E133" s="654"/>
      <c r="F133" s="654"/>
      <c r="G133" s="654"/>
      <c r="H133" s="654"/>
      <c r="I133" s="654"/>
      <c r="J133" s="654"/>
      <c r="K133" s="654"/>
      <c r="L133" s="654"/>
      <c r="M133" s="654"/>
      <c r="N133" s="654"/>
      <c r="O133" s="654"/>
      <c r="P133" s="654"/>
      <c r="Q133" s="654"/>
      <c r="R133" s="654"/>
      <c r="S133" s="654"/>
      <c r="T133" s="654"/>
      <c r="U133" s="654"/>
      <c r="V133" s="654"/>
      <c r="W133" s="654"/>
      <c r="X133" s="654"/>
      <c r="Y133" s="654"/>
      <c r="Z133" s="654"/>
      <c r="AA133" s="654"/>
      <c r="AB133" s="654"/>
      <c r="AC133" s="654"/>
    </row>
    <row r="134" spans="1:29">
      <c r="A134" s="654"/>
      <c r="B134" s="654"/>
      <c r="C134" s="654"/>
      <c r="D134" s="654"/>
      <c r="E134" s="654"/>
      <c r="F134" s="654"/>
      <c r="G134" s="654"/>
      <c r="H134" s="654"/>
      <c r="I134" s="654"/>
      <c r="J134" s="654"/>
      <c r="K134" s="654"/>
      <c r="L134" s="654"/>
      <c r="M134" s="654"/>
      <c r="N134" s="654"/>
      <c r="O134" s="654"/>
      <c r="P134" s="654"/>
      <c r="Q134" s="654"/>
      <c r="R134" s="654"/>
      <c r="S134" s="654"/>
      <c r="T134" s="654"/>
      <c r="U134" s="654"/>
      <c r="V134" s="654"/>
      <c r="W134" s="654"/>
      <c r="X134" s="654"/>
      <c r="Y134" s="654"/>
      <c r="Z134" s="654"/>
      <c r="AA134" s="654"/>
      <c r="AB134" s="654"/>
      <c r="AC134" s="654"/>
    </row>
    <row r="135" spans="1:29">
      <c r="A135" s="654"/>
      <c r="B135" s="654"/>
      <c r="C135" s="654"/>
      <c r="D135" s="654"/>
      <c r="E135" s="654"/>
      <c r="F135" s="654"/>
      <c r="G135" s="654"/>
      <c r="H135" s="654"/>
      <c r="I135" s="654"/>
      <c r="J135" s="654"/>
      <c r="K135" s="654"/>
      <c r="L135" s="654"/>
      <c r="M135" s="654"/>
      <c r="N135" s="654"/>
      <c r="O135" s="654"/>
      <c r="P135" s="654"/>
      <c r="Q135" s="654"/>
      <c r="R135" s="654"/>
      <c r="S135" s="654"/>
      <c r="T135" s="654"/>
      <c r="U135" s="654"/>
      <c r="V135" s="654"/>
      <c r="W135" s="654"/>
      <c r="X135" s="654"/>
      <c r="Y135" s="654"/>
      <c r="Z135" s="654"/>
      <c r="AA135" s="654"/>
      <c r="AB135" s="654"/>
      <c r="AC135" s="654"/>
    </row>
    <row r="136" spans="1:29">
      <c r="A136" s="654"/>
      <c r="B136" s="654"/>
      <c r="C136" s="654"/>
      <c r="D136" s="654"/>
      <c r="E136" s="654"/>
      <c r="F136" s="654"/>
      <c r="G136" s="654"/>
      <c r="H136" s="654"/>
      <c r="I136" s="654"/>
      <c r="J136" s="654"/>
      <c r="K136" s="654"/>
      <c r="L136" s="654"/>
      <c r="M136" s="654"/>
      <c r="N136" s="654"/>
      <c r="O136" s="654"/>
      <c r="P136" s="654"/>
      <c r="Q136" s="654"/>
      <c r="R136" s="654"/>
      <c r="S136" s="654"/>
      <c r="T136" s="654"/>
      <c r="U136" s="654"/>
      <c r="V136" s="654"/>
      <c r="W136" s="654"/>
      <c r="X136" s="654"/>
      <c r="Y136" s="654"/>
      <c r="Z136" s="654"/>
      <c r="AA136" s="654"/>
      <c r="AB136" s="654"/>
      <c r="AC136" s="654"/>
    </row>
    <row r="137" spans="1:29">
      <c r="A137" s="654"/>
      <c r="B137" s="654"/>
      <c r="C137" s="654"/>
      <c r="D137" s="654"/>
      <c r="E137" s="654"/>
      <c r="F137" s="654"/>
      <c r="G137" s="654"/>
      <c r="H137" s="654"/>
      <c r="I137" s="654"/>
      <c r="J137" s="654"/>
      <c r="K137" s="654"/>
      <c r="L137" s="654"/>
      <c r="M137" s="654"/>
      <c r="N137" s="654"/>
      <c r="O137" s="654"/>
      <c r="P137" s="654"/>
      <c r="Q137" s="654"/>
      <c r="R137" s="654"/>
      <c r="S137" s="654"/>
      <c r="T137" s="654"/>
      <c r="U137" s="654"/>
      <c r="V137" s="654"/>
      <c r="W137" s="654"/>
      <c r="X137" s="654"/>
      <c r="Y137" s="654"/>
      <c r="Z137" s="654"/>
      <c r="AA137" s="654"/>
      <c r="AB137" s="654"/>
      <c r="AC137" s="654"/>
    </row>
    <row r="138" spans="1:29">
      <c r="A138" s="654"/>
      <c r="B138" s="654"/>
      <c r="C138" s="654"/>
      <c r="D138" s="654"/>
      <c r="E138" s="654"/>
      <c r="F138" s="654"/>
      <c r="G138" s="654"/>
      <c r="H138" s="654"/>
      <c r="I138" s="654"/>
      <c r="J138" s="654"/>
      <c r="K138" s="654"/>
      <c r="L138" s="654"/>
      <c r="M138" s="654"/>
      <c r="N138" s="654"/>
      <c r="O138" s="654"/>
      <c r="P138" s="654"/>
      <c r="Q138" s="654"/>
      <c r="R138" s="654"/>
      <c r="S138" s="654"/>
      <c r="T138" s="654"/>
      <c r="U138" s="654"/>
      <c r="V138" s="654"/>
      <c r="W138" s="654"/>
      <c r="X138" s="654"/>
      <c r="Y138" s="654"/>
      <c r="Z138" s="654"/>
      <c r="AA138" s="654"/>
      <c r="AB138" s="654"/>
      <c r="AC138" s="654"/>
    </row>
    <row r="139" spans="1:29">
      <c r="A139" s="654"/>
      <c r="B139" s="654"/>
      <c r="C139" s="654"/>
      <c r="D139" s="654"/>
      <c r="E139" s="654"/>
      <c r="F139" s="654"/>
      <c r="G139" s="654"/>
      <c r="H139" s="654"/>
      <c r="I139" s="654"/>
      <c r="J139" s="654"/>
      <c r="K139" s="654"/>
      <c r="L139" s="654"/>
      <c r="M139" s="654"/>
      <c r="N139" s="654"/>
      <c r="O139" s="654"/>
      <c r="P139" s="654"/>
      <c r="Q139" s="654"/>
      <c r="R139" s="654"/>
      <c r="S139" s="654"/>
      <c r="T139" s="654"/>
      <c r="U139" s="654"/>
      <c r="V139" s="654"/>
      <c r="W139" s="654"/>
      <c r="X139" s="654"/>
      <c r="Y139" s="654"/>
      <c r="Z139" s="654"/>
      <c r="AA139" s="654"/>
      <c r="AB139" s="654"/>
      <c r="AC139" s="654"/>
    </row>
  </sheetData>
  <sheetProtection algorithmName="SHA-512" hashValue="xVRCrj61Y97WVcfUXM3xNV36/x44mXm6xMN4fxodmfI6gbN5rHhm2scr4iI4u8gsOK42b2zESglG+jDnEX0LCA==" saltValue="UtOKQ4BdMsldMqgEmIscBA==" spinCount="100000" sheet="1" objects="1" scenarios="1"/>
  <mergeCells count="3">
    <mergeCell ref="B81:N81"/>
    <mergeCell ref="B122:N122"/>
    <mergeCell ref="B40:N40"/>
  </mergeCells>
  <conditionalFormatting sqref="C95:N95 C116:N116">
    <cfRule type="expression" dxfId="56" priority="15">
      <formula>C$6&lt;(12-#REF!+1)</formula>
    </cfRule>
  </conditionalFormatting>
  <conditionalFormatting sqref="C54:N54">
    <cfRule type="expression" dxfId="55" priority="29">
      <formula>C$6&lt;(12-#REF!+1)</formula>
    </cfRule>
  </conditionalFormatting>
  <conditionalFormatting sqref="C54:N54">
    <cfRule type="expression" dxfId="54" priority="30">
      <formula>C$6&lt;12-#REF!+1</formula>
    </cfRule>
  </conditionalFormatting>
  <conditionalFormatting sqref="C76:N77">
    <cfRule type="expression" dxfId="53" priority="1">
      <formula>C$6&lt;(12-#REF!+1)</formula>
    </cfRule>
  </conditionalFormatting>
  <conditionalFormatting sqref="C76:N77">
    <cfRule type="expression" dxfId="52" priority="2">
      <formula>C$6&lt;12-#REF!+1</formula>
    </cfRule>
  </conditionalFormatting>
  <conditionalFormatting sqref="C35:N36">
    <cfRule type="expression" dxfId="51" priority="39">
      <formula>C$6&lt;(12-#REF!+1)</formula>
    </cfRule>
  </conditionalFormatting>
  <conditionalFormatting sqref="C35:N36">
    <cfRule type="expression" dxfId="50" priority="40">
      <formula>C$6&lt;12-#REF!+1</formula>
    </cfRule>
  </conditionalFormatting>
  <conditionalFormatting sqref="C49:N49 C53:N53">
    <cfRule type="expression" dxfId="49" priority="35">
      <formula>C$6&lt;(12-#REF!+1)</formula>
    </cfRule>
  </conditionalFormatting>
  <conditionalFormatting sqref="C49:N49 C53:N53">
    <cfRule type="expression" dxfId="48" priority="36">
      <formula>C$6&lt;12-#REF!+1</formula>
    </cfRule>
  </conditionalFormatting>
  <conditionalFormatting sqref="C78:N79">
    <cfRule type="expression" dxfId="47" priority="33">
      <formula>C$6&lt;(12-#REF!+1)</formula>
    </cfRule>
  </conditionalFormatting>
  <conditionalFormatting sqref="C78:N79">
    <cfRule type="expression" dxfId="46" priority="34">
      <formula>C$6&lt;12-#REF!+1</formula>
    </cfRule>
  </conditionalFormatting>
  <conditionalFormatting sqref="C50:N50">
    <cfRule type="expression" dxfId="45" priority="31">
      <formula>C$6&lt;(12-#REF!+1)</formula>
    </cfRule>
  </conditionalFormatting>
  <conditionalFormatting sqref="C50:N50">
    <cfRule type="expression" dxfId="44" priority="32">
      <formula>C$6&lt;12-#REF!+1</formula>
    </cfRule>
  </conditionalFormatting>
  <conditionalFormatting sqref="C12:N12 C8:N8">
    <cfRule type="expression" dxfId="43" priority="51">
      <formula>C$6&lt;(12-#REF!+1)</formula>
    </cfRule>
  </conditionalFormatting>
  <conditionalFormatting sqref="C12:N12 C8:N8">
    <cfRule type="expression" dxfId="42" priority="52">
      <formula>C$6&lt;12-#REF!+1</formula>
    </cfRule>
  </conditionalFormatting>
  <conditionalFormatting sqref="C37:N38">
    <cfRule type="expression" dxfId="41" priority="49">
      <formula>C$6&lt;(12-#REF!+1)</formula>
    </cfRule>
  </conditionalFormatting>
  <conditionalFormatting sqref="C37:N38">
    <cfRule type="expression" dxfId="40" priority="50">
      <formula>C$6&lt;12-#REF!+1</formula>
    </cfRule>
  </conditionalFormatting>
  <conditionalFormatting sqref="C9:N9">
    <cfRule type="expression" dxfId="39" priority="47">
      <formula>C$6&lt;(12-#REF!+1)</formula>
    </cfRule>
  </conditionalFormatting>
  <conditionalFormatting sqref="C9:N9">
    <cfRule type="expression" dxfId="38" priority="48">
      <formula>C$6&lt;12-#REF!+1</formula>
    </cfRule>
  </conditionalFormatting>
  <conditionalFormatting sqref="C34:N34">
    <cfRule type="expression" dxfId="37" priority="45">
      <formula>C$6&lt;(12-#REF!+1)</formula>
    </cfRule>
  </conditionalFormatting>
  <conditionalFormatting sqref="C34:N34">
    <cfRule type="expression" dxfId="36" priority="46">
      <formula>C$6&lt;12-#REF!+1</formula>
    </cfRule>
  </conditionalFormatting>
  <conditionalFormatting sqref="C10:N11">
    <cfRule type="expression" dxfId="35" priority="43">
      <formula>C$6&lt;(12-#REF!+1)</formula>
    </cfRule>
  </conditionalFormatting>
  <conditionalFormatting sqref="C10:N11">
    <cfRule type="expression" dxfId="34" priority="44">
      <formula>C$6&lt;12-#REF!+1</formula>
    </cfRule>
  </conditionalFormatting>
  <conditionalFormatting sqref="C13:N33">
    <cfRule type="expression" dxfId="33" priority="41">
      <formula>C$6&lt;(12-#REF!+1)</formula>
    </cfRule>
  </conditionalFormatting>
  <conditionalFormatting sqref="C13:N33">
    <cfRule type="expression" dxfId="32" priority="42">
      <formula>C$6&lt;12-#REF!+1</formula>
    </cfRule>
  </conditionalFormatting>
  <conditionalFormatting sqref="C119:N120">
    <cfRule type="expression" dxfId="31" priority="19">
      <formula>C$6&lt;(12-#REF!+1)</formula>
    </cfRule>
  </conditionalFormatting>
  <conditionalFormatting sqref="C119:N120">
    <cfRule type="expression" dxfId="30" priority="20">
      <formula>C$6&lt;12-#REF!+1</formula>
    </cfRule>
  </conditionalFormatting>
  <conditionalFormatting sqref="C91:N91">
    <cfRule type="expression" dxfId="29" priority="17">
      <formula>C$6&lt;(12-#REF!+1)</formula>
    </cfRule>
  </conditionalFormatting>
  <conditionalFormatting sqref="C91:N91">
    <cfRule type="expression" dxfId="28" priority="18">
      <formula>C$6&lt;12-#REF!+1</formula>
    </cfRule>
  </conditionalFormatting>
  <conditionalFormatting sqref="C90:N90 C94:N94">
    <cfRule type="expression" dxfId="27" priority="21">
      <formula>C$6&lt;(12-#REF!+1)</formula>
    </cfRule>
  </conditionalFormatting>
  <conditionalFormatting sqref="C90:N90 C94:N94">
    <cfRule type="expression" dxfId="26" priority="22">
      <formula>C$6&lt;12-#REF!+1</formula>
    </cfRule>
  </conditionalFormatting>
  <conditionalFormatting sqref="C95:N95 C116:N116">
    <cfRule type="expression" dxfId="25" priority="16">
      <formula>C$6&lt;12-#REF!+1</formula>
    </cfRule>
  </conditionalFormatting>
  <conditionalFormatting sqref="C92:N93">
    <cfRule type="expression" dxfId="24" priority="13">
      <formula>C$6&lt;(12-#REF!+1)</formula>
    </cfRule>
  </conditionalFormatting>
  <conditionalFormatting sqref="C92:N93">
    <cfRule type="expression" dxfId="23" priority="14">
      <formula>C$6&lt;12-#REF!+1</formula>
    </cfRule>
  </conditionalFormatting>
  <conditionalFormatting sqref="C96:N115">
    <cfRule type="expression" dxfId="22" priority="11">
      <formula>C$6&lt;(12-#REF!+1)</formula>
    </cfRule>
  </conditionalFormatting>
  <conditionalFormatting sqref="C96:N115">
    <cfRule type="expression" dxfId="21" priority="12">
      <formula>C$6&lt;12-#REF!+1</formula>
    </cfRule>
  </conditionalFormatting>
  <conditionalFormatting sqref="C117:N118">
    <cfRule type="expression" dxfId="20" priority="9">
      <formula>C$6&lt;(12-#REF!+1)</formula>
    </cfRule>
  </conditionalFormatting>
  <conditionalFormatting sqref="C117:N118">
    <cfRule type="expression" dxfId="19" priority="10">
      <formula>C$6&lt;12-#REF!+1</formula>
    </cfRule>
  </conditionalFormatting>
  <conditionalFormatting sqref="C51:N52">
    <cfRule type="expression" dxfId="18" priority="7">
      <formula>C$6&lt;(12-#REF!+1)</formula>
    </cfRule>
  </conditionalFormatting>
  <conditionalFormatting sqref="C51:N52">
    <cfRule type="expression" dxfId="17" priority="8">
      <formula>C$6&lt;12-#REF!+1</formula>
    </cfRule>
  </conditionalFormatting>
  <conditionalFormatting sqref="C75:N75">
    <cfRule type="expression" dxfId="16" priority="5">
      <formula>C$6&lt;(12-#REF!+1)</formula>
    </cfRule>
  </conditionalFormatting>
  <conditionalFormatting sqref="C75:N75">
    <cfRule type="expression" dxfId="15" priority="6">
      <formula>C$6&lt;12-#REF!+1</formula>
    </cfRule>
  </conditionalFormatting>
  <conditionalFormatting sqref="C55:N74">
    <cfRule type="expression" dxfId="14" priority="3">
      <formula>C$6&lt;(12-#REF!+1)</formula>
    </cfRule>
  </conditionalFormatting>
  <conditionalFormatting sqref="C55:N74">
    <cfRule type="expression" dxfId="13" priority="4">
      <formula>C$6&lt;12-#REF!+1</formula>
    </cfRule>
  </conditionalFormatting>
  <printOptions horizontalCentered="1"/>
  <pageMargins left="0.23622047244094491" right="0.23622047244094491" top="1.5354330708661419" bottom="0.74803149606299213" header="0.51181102362204722" footer="0.51181102362204722"/>
  <pageSetup paperSize="9" scale="42" firstPageNumber="0" fitToHeight="3" orientation="landscape" blackAndWhite="1" horizontalDpi="4294967293" verticalDpi="4294967293" r:id="rId1"/>
  <headerFooter alignWithMargins="0"/>
  <rowBreaks count="2" manualBreakCount="2">
    <brk id="41" max="14" man="1"/>
    <brk id="8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pageSetUpPr fitToPage="1"/>
  </sheetPr>
  <dimension ref="A1:AB132"/>
  <sheetViews>
    <sheetView zoomScale="80" zoomScaleNormal="80" workbookViewId="0">
      <selection activeCell="C16" sqref="C16"/>
    </sheetView>
  </sheetViews>
  <sheetFormatPr baseColWidth="10" defaultColWidth="98.28515625" defaultRowHeight="15.75"/>
  <cols>
    <col min="1" max="1" width="9.28515625" style="20" customWidth="1"/>
    <col min="2" max="2" width="67" style="20" customWidth="1"/>
    <col min="3" max="3" width="19.85546875" style="20" customWidth="1"/>
    <col min="4" max="4" width="20" style="20" customWidth="1"/>
    <col min="5" max="5" width="19.7109375" style="20" customWidth="1"/>
    <col min="6" max="6" width="4.42578125" style="20" customWidth="1"/>
    <col min="7" max="7" width="17.28515625" style="20" customWidth="1"/>
    <col min="8" max="8" width="12.28515625" style="20" customWidth="1"/>
    <col min="9" max="9" width="11" style="20" customWidth="1"/>
    <col min="10" max="10" width="12.42578125" style="20" customWidth="1"/>
    <col min="11" max="11" width="13.140625" style="20" customWidth="1"/>
    <col min="12" max="12" width="11.85546875" style="20" customWidth="1"/>
    <col min="13" max="13" width="13.42578125" style="20" customWidth="1"/>
    <col min="14" max="14" width="12.42578125" style="20" customWidth="1"/>
    <col min="15" max="15" width="13.42578125" style="20" customWidth="1"/>
    <col min="16" max="16" width="12.140625" style="20" customWidth="1"/>
    <col min="17" max="16384" width="98.28515625" style="20"/>
  </cols>
  <sheetData>
    <row r="1" spans="1:20" ht="23.1" customHeight="1">
      <c r="A1" s="199"/>
      <c r="B1" s="199"/>
      <c r="C1" s="199"/>
      <c r="D1" s="199"/>
      <c r="E1" s="199"/>
      <c r="F1" s="199"/>
      <c r="G1" s="199"/>
      <c r="H1" s="199"/>
      <c r="I1" s="199"/>
      <c r="J1" s="199"/>
      <c r="K1" s="199"/>
      <c r="L1" s="199"/>
      <c r="M1" s="199"/>
      <c r="N1" s="199"/>
      <c r="O1" s="199"/>
      <c r="P1" s="199"/>
      <c r="Q1" s="2"/>
      <c r="R1" s="2"/>
      <c r="S1" s="2"/>
      <c r="T1" s="2"/>
    </row>
    <row r="2" spans="1:20" ht="23.1" customHeight="1" thickBot="1">
      <c r="A2" s="199"/>
      <c r="B2" s="199"/>
      <c r="C2" s="199"/>
      <c r="D2" s="199"/>
      <c r="E2" s="199"/>
      <c r="F2" s="199"/>
      <c r="G2" s="199"/>
      <c r="H2" s="199"/>
      <c r="I2" s="199"/>
      <c r="J2" s="199"/>
      <c r="K2" s="199"/>
      <c r="L2" s="199"/>
      <c r="M2" s="199"/>
      <c r="N2" s="199"/>
      <c r="O2" s="199"/>
      <c r="P2" s="199"/>
      <c r="R2" s="2"/>
      <c r="S2" s="2"/>
      <c r="T2" s="2"/>
    </row>
    <row r="3" spans="1:20" ht="23.1" customHeight="1" thickBot="1">
      <c r="A3" s="199"/>
      <c r="B3" s="558" t="str">
        <f>+Kapitalbedarfsplanung!B5</f>
        <v>Datum: xx.xx.xxxx</v>
      </c>
      <c r="C3" s="199"/>
      <c r="D3" s="199"/>
      <c r="E3" s="199"/>
      <c r="F3" s="199"/>
      <c r="G3" s="199"/>
      <c r="H3" s="199"/>
      <c r="I3" s="199"/>
      <c r="J3" s="199"/>
      <c r="K3" s="199"/>
      <c r="L3" s="199"/>
      <c r="M3" s="199"/>
      <c r="N3" s="199"/>
      <c r="O3" s="199"/>
      <c r="P3" s="199"/>
      <c r="R3" s="2"/>
      <c r="S3" s="2"/>
      <c r="T3" s="2"/>
    </row>
    <row r="4" spans="1:20" s="82" customFormat="1" ht="23.1" customHeight="1" thickBot="1">
      <c r="A4" s="686"/>
      <c r="B4" s="686"/>
      <c r="C4" s="687"/>
      <c r="D4" s="688"/>
      <c r="E4" s="688"/>
      <c r="F4" s="686"/>
      <c r="G4" s="686"/>
      <c r="H4" s="199"/>
      <c r="I4" s="199"/>
      <c r="J4" s="199"/>
      <c r="K4" s="199"/>
      <c r="L4" s="199"/>
      <c r="M4" s="199"/>
      <c r="N4" s="199"/>
      <c r="O4" s="199"/>
      <c r="P4" s="686"/>
      <c r="R4" s="81"/>
      <c r="S4" s="81"/>
      <c r="T4" s="81"/>
    </row>
    <row r="5" spans="1:20" s="83" customFormat="1" ht="23.25" customHeight="1" thickBot="1">
      <c r="A5" s="229"/>
      <c r="B5" s="804" t="str">
        <f>+Kapitalbedarfsplanung!B7</f>
        <v>Name des Projektes:   XXX</v>
      </c>
      <c r="C5" s="805"/>
      <c r="D5" s="688"/>
      <c r="E5" s="688"/>
      <c r="F5" s="229"/>
      <c r="G5" s="199"/>
      <c r="H5" s="199"/>
      <c r="I5" s="199"/>
      <c r="J5" s="199"/>
      <c r="K5" s="199"/>
      <c r="L5" s="199"/>
      <c r="M5" s="199"/>
      <c r="N5" s="199"/>
      <c r="O5" s="199"/>
      <c r="P5" s="229"/>
      <c r="R5" s="19"/>
      <c r="S5" s="19"/>
      <c r="T5" s="19"/>
    </row>
    <row r="6" spans="1:20" s="83" customFormat="1" ht="23.25" customHeight="1">
      <c r="A6" s="229"/>
      <c r="B6" s="688"/>
      <c r="C6" s="688"/>
      <c r="D6" s="688"/>
      <c r="E6" s="688"/>
      <c r="F6" s="229"/>
      <c r="G6" s="588" t="s">
        <v>1725</v>
      </c>
      <c r="H6" s="199"/>
      <c r="I6" s="199"/>
      <c r="J6" s="199"/>
      <c r="K6" s="199"/>
      <c r="L6" s="199"/>
      <c r="M6" s="199"/>
      <c r="N6" s="199"/>
      <c r="O6" s="199"/>
      <c r="P6" s="229"/>
      <c r="R6" s="19"/>
      <c r="S6" s="19"/>
      <c r="T6" s="19"/>
    </row>
    <row r="7" spans="1:20" s="83" customFormat="1" ht="21" thickBot="1">
      <c r="A7" s="229"/>
      <c r="B7" s="689" t="s">
        <v>1663</v>
      </c>
      <c r="C7" s="690"/>
      <c r="D7" s="690"/>
      <c r="E7" s="690"/>
      <c r="F7" s="229"/>
      <c r="G7" s="736" t="s">
        <v>1726</v>
      </c>
      <c r="H7" s="199"/>
      <c r="I7" s="199"/>
      <c r="J7" s="199"/>
      <c r="K7" s="199"/>
      <c r="L7" s="199"/>
      <c r="M7" s="199"/>
      <c r="N7" s="199"/>
      <c r="O7" s="199"/>
      <c r="P7" s="229"/>
      <c r="R7" s="19"/>
      <c r="S7" s="19"/>
      <c r="T7" s="19"/>
    </row>
    <row r="8" spans="1:20" s="83" customFormat="1" ht="28.5" customHeight="1">
      <c r="A8" s="229"/>
      <c r="B8" s="807"/>
      <c r="C8" s="808"/>
      <c r="D8" s="808"/>
      <c r="E8" s="809"/>
      <c r="F8" s="229"/>
      <c r="G8" s="757" t="s">
        <v>1727</v>
      </c>
      <c r="H8" s="199"/>
      <c r="I8" s="199"/>
      <c r="J8" s="199"/>
      <c r="K8" s="199"/>
      <c r="L8" s="199"/>
      <c r="M8" s="199"/>
      <c r="N8" s="199"/>
      <c r="O8" s="199"/>
      <c r="P8" s="691"/>
      <c r="R8" s="19"/>
      <c r="S8" s="19"/>
      <c r="T8" s="19"/>
    </row>
    <row r="9" spans="1:20" s="83" customFormat="1" ht="33.75" customHeight="1">
      <c r="A9" s="229"/>
      <c r="B9" s="720" t="s">
        <v>1438</v>
      </c>
      <c r="C9" s="721" t="s">
        <v>1602</v>
      </c>
      <c r="D9" s="721" t="s">
        <v>1603</v>
      </c>
      <c r="E9" s="722" t="s">
        <v>1604</v>
      </c>
      <c r="F9" s="229"/>
      <c r="G9" s="199"/>
      <c r="H9" s="199"/>
      <c r="I9" s="199"/>
      <c r="J9" s="199"/>
      <c r="K9" s="199"/>
      <c r="L9" s="199"/>
      <c r="M9" s="199"/>
      <c r="N9" s="199"/>
      <c r="O9" s="199"/>
      <c r="P9" s="691"/>
      <c r="R9" s="19"/>
      <c r="S9" s="19"/>
      <c r="T9" s="19"/>
    </row>
    <row r="10" spans="1:20" s="85" customFormat="1" ht="21.75" customHeight="1">
      <c r="A10" s="692"/>
      <c r="B10" s="720" t="s">
        <v>1731</v>
      </c>
      <c r="C10" s="726" t="s">
        <v>1606</v>
      </c>
      <c r="D10" s="726" t="str">
        <f>+C10</f>
        <v>TMJ-TMJ</v>
      </c>
      <c r="E10" s="727" t="str">
        <f>+D10</f>
        <v>TMJ-TMJ</v>
      </c>
      <c r="F10" s="692"/>
      <c r="G10" s="199"/>
      <c r="H10" s="199"/>
      <c r="I10" s="199"/>
      <c r="J10" s="199"/>
      <c r="K10" s="199"/>
      <c r="L10" s="199"/>
      <c r="M10" s="199"/>
      <c r="N10" s="199"/>
      <c r="O10" s="199"/>
      <c r="P10" s="691"/>
      <c r="R10" s="19"/>
      <c r="S10" s="84"/>
      <c r="T10" s="84"/>
    </row>
    <row r="11" spans="1:20" s="763" customFormat="1" ht="19.5" customHeight="1">
      <c r="A11" s="759"/>
      <c r="B11" s="720"/>
      <c r="C11" s="760"/>
      <c r="D11" s="760"/>
      <c r="E11" s="761"/>
      <c r="F11" s="759"/>
      <c r="G11" s="759"/>
      <c r="H11" s="708"/>
      <c r="I11" s="708"/>
      <c r="J11" s="708"/>
      <c r="K11" s="708"/>
      <c r="L11" s="708"/>
      <c r="M11" s="708"/>
      <c r="N11" s="708"/>
      <c r="O11" s="708"/>
      <c r="P11" s="762"/>
      <c r="R11" s="764"/>
      <c r="S11" s="764"/>
      <c r="T11" s="764"/>
    </row>
    <row r="12" spans="1:20" s="763" customFormat="1" ht="19.5" customHeight="1">
      <c r="A12" s="759"/>
      <c r="B12" s="720" t="s">
        <v>1732</v>
      </c>
      <c r="C12" s="760"/>
      <c r="D12" s="718"/>
      <c r="E12" s="728"/>
      <c r="F12" s="759"/>
      <c r="G12" s="759"/>
      <c r="H12" s="708"/>
      <c r="I12" s="708"/>
      <c r="J12" s="708"/>
      <c r="K12" s="708"/>
      <c r="L12" s="708"/>
      <c r="M12" s="708"/>
      <c r="N12" s="708"/>
      <c r="O12" s="708"/>
      <c r="P12" s="762"/>
      <c r="R12" s="764"/>
      <c r="S12" s="764"/>
      <c r="T12" s="764"/>
    </row>
    <row r="13" spans="1:20" s="83" customFormat="1" ht="28.5" customHeight="1">
      <c r="A13" s="229"/>
      <c r="B13" s="723" t="s">
        <v>1605</v>
      </c>
      <c r="C13" s="724" t="s">
        <v>30</v>
      </c>
      <c r="D13" s="724" t="s">
        <v>30</v>
      </c>
      <c r="E13" s="725" t="s">
        <v>30</v>
      </c>
      <c r="F13" s="229"/>
      <c r="G13" s="199"/>
      <c r="H13" s="199"/>
      <c r="I13" s="199"/>
      <c r="J13" s="199"/>
      <c r="K13" s="199"/>
      <c r="L13" s="199"/>
      <c r="M13" s="199"/>
      <c r="N13" s="199"/>
      <c r="O13" s="199"/>
      <c r="P13" s="691"/>
      <c r="R13" s="19"/>
      <c r="S13" s="19"/>
      <c r="T13" s="19"/>
    </row>
    <row r="14" spans="1:20" s="83" customFormat="1" ht="18" customHeight="1">
      <c r="A14" s="229"/>
      <c r="B14" s="693"/>
      <c r="C14" s="718"/>
      <c r="D14" s="718"/>
      <c r="E14" s="728"/>
      <c r="F14" s="229"/>
      <c r="G14" s="229"/>
      <c r="H14" s="199"/>
      <c r="I14" s="199"/>
      <c r="J14" s="199"/>
      <c r="K14" s="199"/>
      <c r="L14" s="199"/>
      <c r="M14" s="199"/>
      <c r="N14" s="199"/>
      <c r="O14" s="199"/>
      <c r="P14" s="229"/>
      <c r="R14" s="19"/>
      <c r="S14" s="19"/>
      <c r="T14" s="19"/>
    </row>
    <row r="15" spans="1:20" s="83" customFormat="1" ht="21" customHeight="1">
      <c r="A15" s="229"/>
      <c r="B15" s="694" t="s">
        <v>162</v>
      </c>
      <c r="C15" s="719">
        <f>+Liquiditätsplan!O9/1.19</f>
        <v>0</v>
      </c>
      <c r="D15" s="719">
        <f>+Liquiditätsplan!O50/1.19</f>
        <v>0</v>
      </c>
      <c r="E15" s="729">
        <f>+Liquiditätsplan!O91/1.19</f>
        <v>0</v>
      </c>
      <c r="F15" s="229"/>
      <c r="G15" s="753" t="s">
        <v>1704</v>
      </c>
      <c r="H15" s="199"/>
      <c r="I15" s="199"/>
      <c r="J15" s="199"/>
      <c r="K15" s="199"/>
      <c r="L15" s="199"/>
      <c r="M15" s="199"/>
      <c r="N15" s="199"/>
      <c r="O15" s="199"/>
      <c r="P15" s="229"/>
      <c r="R15" s="19"/>
      <c r="S15" s="19"/>
      <c r="T15" s="19"/>
    </row>
    <row r="16" spans="1:20" s="83" customFormat="1" ht="21" customHeight="1" thickBot="1">
      <c r="A16" s="229"/>
      <c r="B16" s="730" t="s">
        <v>1645</v>
      </c>
      <c r="C16" s="537"/>
      <c r="D16" s="537"/>
      <c r="E16" s="538"/>
      <c r="F16" s="229"/>
      <c r="G16" s="229" t="s">
        <v>1628</v>
      </c>
      <c r="H16" s="199"/>
      <c r="I16" s="199"/>
      <c r="J16" s="199"/>
      <c r="K16" s="199"/>
      <c r="L16" s="199"/>
      <c r="M16" s="199"/>
      <c r="N16" s="199"/>
      <c r="O16" s="199"/>
      <c r="P16" s="229"/>
    </row>
    <row r="17" spans="1:25" s="83" customFormat="1" ht="21" customHeight="1">
      <c r="A17" s="229"/>
      <c r="B17" s="695" t="s">
        <v>163</v>
      </c>
      <c r="C17" s="696">
        <f>+C15-C16</f>
        <v>0</v>
      </c>
      <c r="D17" s="696">
        <f>+D15-D16</f>
        <v>0</v>
      </c>
      <c r="E17" s="697">
        <f>+E15-E16</f>
        <v>0</v>
      </c>
      <c r="F17" s="229"/>
      <c r="G17" s="229" t="s">
        <v>1629</v>
      </c>
      <c r="H17" s="199"/>
      <c r="I17" s="199"/>
      <c r="J17" s="199"/>
      <c r="K17" s="199"/>
      <c r="L17" s="199"/>
      <c r="M17" s="199"/>
      <c r="N17" s="199"/>
      <c r="O17" s="199"/>
      <c r="P17" s="229"/>
      <c r="R17" s="19"/>
      <c r="S17" s="19"/>
      <c r="T17" s="19"/>
    </row>
    <row r="18" spans="1:25" s="87" customFormat="1" ht="21" customHeight="1">
      <c r="A18" s="698"/>
      <c r="B18" s="731" t="s">
        <v>164</v>
      </c>
      <c r="C18" s="535">
        <f>+Liquiditätsplan!O14</f>
        <v>0</v>
      </c>
      <c r="D18" s="535">
        <f>+Liquiditätsplan!O55</f>
        <v>0</v>
      </c>
      <c r="E18" s="536">
        <f>+Liquiditätsplan!O96</f>
        <v>0</v>
      </c>
      <c r="F18" s="698"/>
      <c r="G18" s="229" t="s">
        <v>1630</v>
      </c>
      <c r="H18" s="199"/>
      <c r="I18" s="199"/>
      <c r="J18" s="199"/>
      <c r="K18" s="199"/>
      <c r="L18" s="199"/>
      <c r="M18" s="199"/>
      <c r="N18" s="199"/>
      <c r="O18" s="199"/>
      <c r="P18" s="698"/>
      <c r="R18" s="86"/>
      <c r="S18" s="86"/>
      <c r="T18" s="86"/>
    </row>
    <row r="19" spans="1:25" s="87" customFormat="1" ht="21" customHeight="1">
      <c r="A19" s="698"/>
      <c r="B19" s="731" t="s">
        <v>165</v>
      </c>
      <c r="C19" s="535">
        <f>+Liquiditätsplan!O15</f>
        <v>0</v>
      </c>
      <c r="D19" s="535">
        <f>+Liquiditätsplan!O56</f>
        <v>0</v>
      </c>
      <c r="E19" s="536">
        <f>+Liquiditätsplan!O97</f>
        <v>0</v>
      </c>
      <c r="F19" s="699"/>
      <c r="G19" s="229" t="s">
        <v>1630</v>
      </c>
      <c r="H19" s="199"/>
      <c r="I19" s="199"/>
      <c r="J19" s="199"/>
      <c r="K19" s="199"/>
      <c r="L19" s="199"/>
      <c r="M19" s="199"/>
      <c r="N19" s="199"/>
      <c r="O19" s="199"/>
      <c r="P19" s="698"/>
      <c r="R19" s="86"/>
      <c r="S19" s="86"/>
      <c r="T19" s="86"/>
    </row>
    <row r="20" spans="1:25" s="87" customFormat="1" ht="21" customHeight="1">
      <c r="A20" s="698"/>
      <c r="B20" s="731" t="s">
        <v>195</v>
      </c>
      <c r="C20" s="535">
        <f>+Liquiditätsplan!O16/1.19</f>
        <v>0</v>
      </c>
      <c r="D20" s="535">
        <f>+Liquiditätsplan!O57/1.19</f>
        <v>0</v>
      </c>
      <c r="E20" s="536">
        <f>+Liquiditätsplan!O98/1.19</f>
        <v>0</v>
      </c>
      <c r="F20" s="699"/>
      <c r="G20" s="229" t="s">
        <v>1630</v>
      </c>
      <c r="H20" s="199"/>
      <c r="I20" s="199"/>
      <c r="J20" s="199"/>
      <c r="K20" s="199"/>
      <c r="L20" s="199"/>
      <c r="M20" s="199"/>
      <c r="N20" s="199"/>
      <c r="O20" s="199"/>
      <c r="P20" s="698"/>
      <c r="R20" s="86"/>
      <c r="S20" s="86"/>
      <c r="T20" s="86"/>
      <c r="Y20" s="19"/>
    </row>
    <row r="21" spans="1:25" s="89" customFormat="1" ht="21" customHeight="1">
      <c r="A21" s="699"/>
      <c r="B21" s="731" t="s">
        <v>166</v>
      </c>
      <c r="C21" s="535">
        <f>+Liquiditätsplan!O17/1.19</f>
        <v>0</v>
      </c>
      <c r="D21" s="535">
        <f>+Liquiditätsplan!O58/1.19</f>
        <v>0</v>
      </c>
      <c r="E21" s="536">
        <f>+Liquiditätsplan!O99/1.19</f>
        <v>0</v>
      </c>
      <c r="F21" s="699"/>
      <c r="G21" s="229" t="s">
        <v>1630</v>
      </c>
      <c r="H21" s="199"/>
      <c r="I21" s="199"/>
      <c r="J21" s="199"/>
      <c r="K21" s="199"/>
      <c r="L21" s="199"/>
      <c r="M21" s="199"/>
      <c r="N21" s="199"/>
      <c r="O21" s="199"/>
      <c r="P21" s="699"/>
      <c r="R21" s="88"/>
      <c r="S21" s="88"/>
      <c r="T21" s="88"/>
    </row>
    <row r="22" spans="1:25" s="89" customFormat="1" ht="21" customHeight="1">
      <c r="A22" s="699"/>
      <c r="B22" s="731" t="s">
        <v>1666</v>
      </c>
      <c r="C22" s="535">
        <f>+Liquiditätsplan!O18/1.19</f>
        <v>0</v>
      </c>
      <c r="D22" s="535">
        <f>+Liquiditätsplan!O59/1.19</f>
        <v>0</v>
      </c>
      <c r="E22" s="536">
        <f>+Liquiditätsplan!O100/1.19</f>
        <v>0</v>
      </c>
      <c r="F22" s="699"/>
      <c r="G22" s="229" t="s">
        <v>1631</v>
      </c>
      <c r="H22" s="199"/>
      <c r="I22" s="199"/>
      <c r="J22" s="199"/>
      <c r="K22" s="199"/>
      <c r="L22" s="199"/>
      <c r="M22" s="199"/>
      <c r="N22" s="199"/>
      <c r="O22" s="199"/>
      <c r="P22" s="699"/>
      <c r="R22" s="88"/>
      <c r="S22" s="88"/>
      <c r="T22" s="88"/>
    </row>
    <row r="23" spans="1:25" s="89" customFormat="1" ht="21" customHeight="1">
      <c r="A23" s="699"/>
      <c r="B23" s="731" t="s">
        <v>167</v>
      </c>
      <c r="C23" s="535">
        <f>+Liquiditätsplan!O19/1.19</f>
        <v>0</v>
      </c>
      <c r="D23" s="535">
        <f>+Liquiditätsplan!O60/1.19</f>
        <v>0</v>
      </c>
      <c r="E23" s="536">
        <f>+Liquiditätsplan!O101/1.19</f>
        <v>0</v>
      </c>
      <c r="F23" s="699"/>
      <c r="G23" s="229" t="s">
        <v>1719</v>
      </c>
      <c r="H23" s="199"/>
      <c r="I23" s="199"/>
      <c r="J23" s="199"/>
      <c r="K23" s="199"/>
      <c r="L23" s="199"/>
      <c r="M23" s="199"/>
      <c r="N23" s="199"/>
      <c r="O23" s="199"/>
      <c r="P23" s="699"/>
      <c r="R23" s="88"/>
      <c r="S23" s="88"/>
      <c r="T23" s="88"/>
    </row>
    <row r="24" spans="1:25" s="89" customFormat="1" ht="21" customHeight="1">
      <c r="A24" s="699"/>
      <c r="B24" s="731" t="s">
        <v>1714</v>
      </c>
      <c r="C24" s="535">
        <f>+Liquiditätsplan!O21/1.19</f>
        <v>0</v>
      </c>
      <c r="D24" s="535">
        <f>+Liquiditätsplan!O62/1.19</f>
        <v>0</v>
      </c>
      <c r="E24" s="536">
        <f>+Liquiditätsplan!O103/1.19</f>
        <v>0</v>
      </c>
      <c r="F24" s="699"/>
      <c r="G24" s="229" t="s">
        <v>1721</v>
      </c>
      <c r="H24" s="199"/>
      <c r="I24" s="199"/>
      <c r="J24" s="199"/>
      <c r="K24" s="199"/>
      <c r="L24" s="199"/>
      <c r="M24" s="199"/>
      <c r="N24" s="199"/>
      <c r="O24" s="199"/>
      <c r="P24" s="699"/>
      <c r="R24" s="88"/>
      <c r="S24" s="88"/>
      <c r="T24" s="88"/>
    </row>
    <row r="25" spans="1:25" s="89" customFormat="1" ht="21" customHeight="1">
      <c r="A25" s="699"/>
      <c r="B25" s="732" t="s">
        <v>168</v>
      </c>
      <c r="C25" s="535">
        <f>+Liquiditätsplan!O22/1.19</f>
        <v>0</v>
      </c>
      <c r="D25" s="535">
        <f>+Liquiditätsplan!O63/1.19</f>
        <v>0</v>
      </c>
      <c r="E25" s="536">
        <f>+Liquiditätsplan!O104/1.19</f>
        <v>0</v>
      </c>
      <c r="F25" s="699"/>
      <c r="G25" s="229" t="s">
        <v>1720</v>
      </c>
      <c r="H25" s="199"/>
      <c r="I25" s="199"/>
      <c r="J25" s="199"/>
      <c r="K25" s="199"/>
      <c r="L25" s="199"/>
      <c r="M25" s="199"/>
      <c r="N25" s="199"/>
      <c r="O25" s="199"/>
      <c r="P25" s="699"/>
      <c r="R25" s="88"/>
      <c r="S25" s="88"/>
      <c r="T25" s="88"/>
    </row>
    <row r="26" spans="1:25" s="89" customFormat="1" ht="47.25">
      <c r="A26" s="699"/>
      <c r="B26" s="733" t="s">
        <v>1411</v>
      </c>
      <c r="C26" s="535">
        <f>+Liquiditätsplan!O23/1.19</f>
        <v>0</v>
      </c>
      <c r="D26" s="535">
        <f>+Liquiditätsplan!O64/1.19</f>
        <v>0</v>
      </c>
      <c r="E26" s="536">
        <f>+Liquiditätsplan!O105/1.19</f>
        <v>0</v>
      </c>
      <c r="F26" s="699"/>
      <c r="G26" s="229" t="s">
        <v>1632</v>
      </c>
      <c r="H26" s="199"/>
      <c r="I26" s="199"/>
      <c r="J26" s="199"/>
      <c r="K26" s="199"/>
      <c r="L26" s="199"/>
      <c r="M26" s="199"/>
      <c r="N26" s="199"/>
      <c r="O26" s="199"/>
      <c r="P26" s="699"/>
      <c r="R26" s="88"/>
      <c r="S26" s="88"/>
      <c r="T26" s="88"/>
    </row>
    <row r="27" spans="1:25" s="89" customFormat="1" ht="34.5" customHeight="1">
      <c r="A27" s="699"/>
      <c r="B27" s="752" t="s">
        <v>1715</v>
      </c>
      <c r="C27" s="535">
        <f>+Liquiditätsplan!O24</f>
        <v>0</v>
      </c>
      <c r="D27" s="535">
        <f>+Liquiditätsplan!O65</f>
        <v>0</v>
      </c>
      <c r="E27" s="536">
        <f>+Liquiditätsplan!O106</f>
        <v>0</v>
      </c>
      <c r="F27" s="699"/>
      <c r="G27" s="229" t="s">
        <v>1719</v>
      </c>
      <c r="H27" s="199"/>
      <c r="I27" s="199"/>
      <c r="J27" s="199"/>
      <c r="K27" s="199"/>
      <c r="L27" s="199"/>
      <c r="M27" s="199"/>
      <c r="N27" s="199"/>
      <c r="O27" s="199"/>
      <c r="P27" s="699"/>
      <c r="R27" s="88"/>
      <c r="S27" s="88"/>
      <c r="T27" s="88"/>
    </row>
    <row r="28" spans="1:25" s="89" customFormat="1" ht="21" customHeight="1">
      <c r="A28" s="699"/>
      <c r="B28" s="732" t="s">
        <v>169</v>
      </c>
      <c r="C28" s="535">
        <f>+Liquiditätsplan!O25/1.19</f>
        <v>0</v>
      </c>
      <c r="D28" s="535">
        <f>+Liquiditätsplan!O66/1.19</f>
        <v>0</v>
      </c>
      <c r="E28" s="536">
        <f>+Liquiditätsplan!O107/1.19</f>
        <v>0</v>
      </c>
      <c r="F28" s="229"/>
      <c r="G28" s="229" t="s">
        <v>1633</v>
      </c>
      <c r="H28" s="199"/>
      <c r="I28" s="199"/>
      <c r="J28" s="199"/>
      <c r="K28" s="199"/>
      <c r="L28" s="199"/>
      <c r="M28" s="199"/>
      <c r="N28" s="199"/>
      <c r="O28" s="199"/>
      <c r="P28" s="699"/>
      <c r="R28" s="88"/>
      <c r="S28" s="88"/>
      <c r="T28" s="88"/>
    </row>
    <row r="29" spans="1:25" s="89" customFormat="1" ht="21" customHeight="1">
      <c r="A29" s="699"/>
      <c r="B29" s="732" t="s">
        <v>170</v>
      </c>
      <c r="C29" s="535">
        <f>+Liquiditätsplan!O26/1.19</f>
        <v>0</v>
      </c>
      <c r="D29" s="535">
        <f>+Liquiditätsplan!O67/1.19</f>
        <v>0</v>
      </c>
      <c r="E29" s="536">
        <f>+Liquiditätsplan!O108/1.19</f>
        <v>0</v>
      </c>
      <c r="F29" s="229"/>
      <c r="G29" s="229" t="s">
        <v>1630</v>
      </c>
      <c r="H29" s="199"/>
      <c r="I29" s="199"/>
      <c r="J29" s="199"/>
      <c r="K29" s="199"/>
      <c r="L29" s="199"/>
      <c r="M29" s="199"/>
      <c r="N29" s="199"/>
      <c r="O29" s="199"/>
      <c r="P29" s="699"/>
      <c r="R29" s="88"/>
      <c r="S29" s="88"/>
      <c r="T29" s="88"/>
    </row>
    <row r="30" spans="1:25" s="89" customFormat="1" ht="21" customHeight="1">
      <c r="A30" s="699"/>
      <c r="B30" s="732" t="s">
        <v>171</v>
      </c>
      <c r="C30" s="535">
        <f>+Liquiditätsplan!O27/1.19</f>
        <v>0</v>
      </c>
      <c r="D30" s="535">
        <f>+Liquiditätsplan!O68/1.19</f>
        <v>0</v>
      </c>
      <c r="E30" s="536">
        <f>+Liquiditätsplan!O109/1.19</f>
        <v>0</v>
      </c>
      <c r="F30" s="229"/>
      <c r="G30" s="229" t="s">
        <v>1634</v>
      </c>
      <c r="H30" s="199"/>
      <c r="I30" s="199"/>
      <c r="J30" s="199"/>
      <c r="K30" s="199"/>
      <c r="L30" s="199"/>
      <c r="M30" s="199"/>
      <c r="N30" s="199"/>
      <c r="O30" s="199"/>
      <c r="P30" s="699"/>
      <c r="R30" s="88"/>
      <c r="S30" s="88"/>
      <c r="T30" s="88"/>
    </row>
    <row r="31" spans="1:25" s="89" customFormat="1" ht="21" customHeight="1">
      <c r="A31" s="699"/>
      <c r="B31" s="732" t="s">
        <v>172</v>
      </c>
      <c r="C31" s="535">
        <f>+Liquiditätsplan!O28/1.19</f>
        <v>0</v>
      </c>
      <c r="D31" s="535">
        <f>+Liquiditätsplan!O69/1.19</f>
        <v>0</v>
      </c>
      <c r="E31" s="536">
        <f>+Liquiditätsplan!O110/1.19</f>
        <v>0</v>
      </c>
      <c r="F31" s="699"/>
      <c r="G31" s="229" t="s">
        <v>1630</v>
      </c>
      <c r="H31" s="199"/>
      <c r="I31" s="199"/>
      <c r="J31" s="199"/>
      <c r="K31" s="199"/>
      <c r="L31" s="199"/>
      <c r="M31" s="199"/>
      <c r="N31" s="199"/>
      <c r="O31" s="199"/>
      <c r="P31" s="699"/>
      <c r="R31" s="88"/>
      <c r="S31" s="88"/>
      <c r="T31" s="88"/>
    </row>
    <row r="32" spans="1:25" s="83" customFormat="1" ht="21" customHeight="1">
      <c r="A32" s="229"/>
      <c r="B32" s="734" t="s">
        <v>173</v>
      </c>
      <c r="C32" s="535">
        <f>+Liquiditätsplan!O29/1.19</f>
        <v>0</v>
      </c>
      <c r="D32" s="535">
        <f>+Liquiditätsplan!O70/1.19</f>
        <v>0</v>
      </c>
      <c r="E32" s="536">
        <f>+Liquiditätsplan!O111/1.19</f>
        <v>0</v>
      </c>
      <c r="F32" s="229"/>
      <c r="G32" s="229" t="s">
        <v>1607</v>
      </c>
      <c r="H32" s="199"/>
      <c r="I32" s="199"/>
      <c r="J32" s="199"/>
      <c r="K32" s="199"/>
      <c r="L32" s="199"/>
      <c r="M32" s="199"/>
      <c r="N32" s="199"/>
      <c r="O32" s="199"/>
      <c r="P32" s="229"/>
      <c r="R32" s="19"/>
      <c r="S32" s="19"/>
      <c r="T32" s="19"/>
    </row>
    <row r="33" spans="1:28" s="83" customFormat="1" ht="21" customHeight="1">
      <c r="A33" s="229"/>
      <c r="B33" s="734" t="s">
        <v>1588</v>
      </c>
      <c r="C33" s="535">
        <f>+Liquiditätsplan!O33</f>
        <v>0</v>
      </c>
      <c r="D33" s="535">
        <f>+Liquiditätsplan!O74</f>
        <v>0</v>
      </c>
      <c r="E33" s="536">
        <f>+Liquiditätsplan!O115</f>
        <v>0</v>
      </c>
      <c r="F33" s="229"/>
      <c r="G33" s="229"/>
      <c r="H33" s="199"/>
      <c r="I33" s="199"/>
      <c r="J33" s="199"/>
      <c r="K33" s="199"/>
      <c r="L33" s="199"/>
      <c r="M33" s="199"/>
      <c r="N33" s="199"/>
      <c r="O33" s="199"/>
      <c r="P33" s="229"/>
      <c r="R33" s="19"/>
      <c r="S33" s="19"/>
      <c r="T33" s="19"/>
    </row>
    <row r="34" spans="1:28" s="83" customFormat="1" ht="21" customHeight="1" thickBot="1">
      <c r="A34" s="229"/>
      <c r="B34" s="735" t="s">
        <v>174</v>
      </c>
      <c r="C34" s="537"/>
      <c r="D34" s="537"/>
      <c r="E34" s="538"/>
      <c r="F34" s="229"/>
      <c r="G34" s="229" t="s">
        <v>1594</v>
      </c>
      <c r="H34" s="199"/>
      <c r="I34" s="199"/>
      <c r="J34" s="199"/>
      <c r="K34" s="199"/>
      <c r="L34" s="199"/>
      <c r="M34" s="199"/>
      <c r="N34" s="199"/>
      <c r="O34" s="199"/>
      <c r="P34" s="229"/>
      <c r="R34" s="19"/>
      <c r="S34" s="19"/>
      <c r="T34" s="19"/>
    </row>
    <row r="35" spans="1:28" s="83" customFormat="1" ht="21" customHeight="1" thickBot="1">
      <c r="A35" s="229"/>
      <c r="B35" s="700" t="s">
        <v>1550</v>
      </c>
      <c r="C35" s="701">
        <f>SUM(C18:C34)</f>
        <v>0</v>
      </c>
      <c r="D35" s="701">
        <f t="shared" ref="D35:E35" si="0">SUM(D18:D34)</f>
        <v>0</v>
      </c>
      <c r="E35" s="702">
        <f t="shared" si="0"/>
        <v>0</v>
      </c>
      <c r="F35" s="229"/>
      <c r="G35" s="229"/>
      <c r="H35" s="199"/>
      <c r="I35" s="199"/>
      <c r="J35" s="199"/>
      <c r="K35" s="199"/>
      <c r="L35" s="199"/>
      <c r="M35" s="199"/>
      <c r="N35" s="199"/>
      <c r="O35" s="199"/>
      <c r="P35" s="229"/>
      <c r="R35" s="19"/>
      <c r="S35" s="19"/>
      <c r="T35" s="19"/>
    </row>
    <row r="36" spans="1:28" s="83" customFormat="1" ht="21" customHeight="1">
      <c r="A36" s="229"/>
      <c r="B36" s="703" t="s">
        <v>1560</v>
      </c>
      <c r="C36" s="704">
        <f>+C17-C35</f>
        <v>0</v>
      </c>
      <c r="D36" s="704">
        <f t="shared" ref="D36:E36" si="1">+D17-D35</f>
        <v>0</v>
      </c>
      <c r="E36" s="705">
        <f t="shared" si="1"/>
        <v>0</v>
      </c>
      <c r="F36" s="229"/>
      <c r="G36" s="229"/>
      <c r="H36" s="199"/>
      <c r="I36" s="199"/>
      <c r="J36" s="199"/>
      <c r="K36" s="199"/>
      <c r="L36" s="199"/>
      <c r="M36" s="199"/>
      <c r="N36" s="199"/>
      <c r="O36" s="199"/>
      <c r="P36" s="229"/>
      <c r="R36" s="19"/>
      <c r="S36" s="19"/>
      <c r="T36" s="19"/>
    </row>
    <row r="37" spans="1:28" s="83" customFormat="1" ht="21" customHeight="1" thickBot="1">
      <c r="A37" s="229"/>
      <c r="B37" s="706" t="s">
        <v>1412</v>
      </c>
      <c r="C37" s="535">
        <f>+Liquiditätsplan!O30</f>
        <v>0</v>
      </c>
      <c r="D37" s="535">
        <f>+Liquiditätsplan!O72</f>
        <v>0</v>
      </c>
      <c r="E37" s="536">
        <f>+Liquiditätsplan!O112</f>
        <v>0</v>
      </c>
      <c r="F37" s="229"/>
      <c r="G37" s="229" t="s">
        <v>1609</v>
      </c>
      <c r="H37" s="199"/>
      <c r="I37" s="199"/>
      <c r="J37" s="199"/>
      <c r="K37" s="199"/>
      <c r="L37" s="199"/>
      <c r="M37" s="199"/>
      <c r="N37" s="199"/>
      <c r="O37" s="199"/>
      <c r="P37" s="229"/>
      <c r="R37" s="19"/>
      <c r="S37" s="19"/>
      <c r="T37" s="19"/>
    </row>
    <row r="38" spans="1:28" s="83" customFormat="1" ht="21" customHeight="1">
      <c r="A38" s="229"/>
      <c r="B38" s="695" t="s">
        <v>1551</v>
      </c>
      <c r="C38" s="696">
        <f>+C36-C37</f>
        <v>0</v>
      </c>
      <c r="D38" s="696">
        <f t="shared" ref="D38:E38" si="2">+D36-D37</f>
        <v>0</v>
      </c>
      <c r="E38" s="697">
        <f t="shared" si="2"/>
        <v>0</v>
      </c>
      <c r="F38" s="229"/>
      <c r="G38" s="229"/>
      <c r="H38" s="199"/>
      <c r="I38" s="199"/>
      <c r="J38" s="199"/>
      <c r="K38" s="199"/>
      <c r="L38" s="199"/>
      <c r="M38" s="199"/>
      <c r="N38" s="199"/>
      <c r="O38" s="199"/>
      <c r="P38" s="229"/>
      <c r="R38" s="19"/>
      <c r="S38" s="19"/>
      <c r="T38" s="19"/>
    </row>
    <row r="39" spans="1:28" s="83" customFormat="1" ht="21" customHeight="1" thickBot="1">
      <c r="A39" s="699"/>
      <c r="B39" s="707" t="s">
        <v>1514</v>
      </c>
      <c r="C39" s="537"/>
      <c r="D39" s="537"/>
      <c r="E39" s="538"/>
      <c r="F39" s="229"/>
      <c r="G39" s="229" t="s">
        <v>1608</v>
      </c>
      <c r="H39" s="199"/>
      <c r="I39" s="199"/>
      <c r="J39" s="199"/>
      <c r="K39" s="199"/>
      <c r="L39" s="199"/>
      <c r="M39" s="199"/>
      <c r="N39" s="199"/>
      <c r="O39" s="199"/>
      <c r="P39" s="229"/>
      <c r="R39" s="19"/>
      <c r="S39" s="19"/>
      <c r="T39" s="19"/>
    </row>
    <row r="40" spans="1:28" s="83" customFormat="1" ht="21" customHeight="1" thickBot="1">
      <c r="A40" s="229"/>
      <c r="B40" s="700" t="s">
        <v>175</v>
      </c>
      <c r="C40" s="701">
        <f>+C38-C39</f>
        <v>0</v>
      </c>
      <c r="D40" s="701">
        <f t="shared" ref="D40:E40" si="3">+D38-D39</f>
        <v>0</v>
      </c>
      <c r="E40" s="702">
        <f t="shared" si="3"/>
        <v>0</v>
      </c>
      <c r="F40" s="199"/>
      <c r="G40" s="229"/>
      <c r="H40" s="199"/>
      <c r="I40" s="199"/>
      <c r="J40" s="199"/>
      <c r="K40" s="199"/>
      <c r="L40" s="199"/>
      <c r="M40" s="199"/>
      <c r="N40" s="199"/>
      <c r="O40" s="199"/>
      <c r="P40" s="229"/>
      <c r="R40" s="19"/>
      <c r="S40" s="19"/>
      <c r="T40" s="19"/>
    </row>
    <row r="41" spans="1:28" ht="43.5" customHeight="1" thickTop="1">
      <c r="A41" s="199"/>
      <c r="B41" s="806" t="s">
        <v>56</v>
      </c>
      <c r="C41" s="806"/>
      <c r="D41" s="806"/>
      <c r="E41" s="806"/>
      <c r="F41" s="199"/>
      <c r="G41" s="229"/>
      <c r="H41" s="199"/>
      <c r="I41" s="199"/>
      <c r="J41" s="199"/>
      <c r="K41" s="199"/>
      <c r="L41" s="199"/>
      <c r="M41" s="199"/>
      <c r="N41" s="199"/>
      <c r="O41" s="199"/>
      <c r="P41" s="199"/>
      <c r="T41" s="19"/>
      <c r="U41" s="83"/>
      <c r="V41" s="2"/>
      <c r="W41" s="2"/>
      <c r="Z41" s="90"/>
      <c r="AA41" s="90"/>
      <c r="AB41" s="90"/>
    </row>
    <row r="42" spans="1:28" ht="26.25" customHeight="1">
      <c r="A42" s="199"/>
      <c r="B42" s="199"/>
      <c r="C42" s="199"/>
      <c r="D42" s="199"/>
      <c r="E42" s="199"/>
      <c r="F42" s="199"/>
      <c r="G42" s="229"/>
      <c r="H42" s="199"/>
      <c r="I42" s="199"/>
      <c r="J42" s="199"/>
      <c r="K42" s="199"/>
      <c r="L42" s="199"/>
      <c r="M42" s="199"/>
      <c r="N42" s="199"/>
      <c r="O42" s="199"/>
      <c r="P42" s="199"/>
      <c r="R42" s="2"/>
      <c r="S42" s="2"/>
      <c r="T42" s="19"/>
      <c r="U42" s="83"/>
    </row>
    <row r="43" spans="1:28" ht="25.5" customHeight="1">
      <c r="A43" s="229"/>
      <c r="B43" s="199"/>
      <c r="C43" s="199"/>
      <c r="D43" s="199"/>
      <c r="E43" s="199"/>
      <c r="F43" s="199"/>
      <c r="G43" s="229"/>
      <c r="H43" s="199"/>
      <c r="I43" s="199"/>
      <c r="J43" s="199"/>
      <c r="K43" s="199"/>
      <c r="L43" s="199"/>
      <c r="M43" s="199"/>
      <c r="N43" s="199"/>
      <c r="O43" s="199"/>
      <c r="P43" s="229"/>
      <c r="Q43" s="19"/>
      <c r="R43" s="2"/>
      <c r="S43" s="2"/>
      <c r="T43" s="19"/>
      <c r="U43" s="83"/>
    </row>
    <row r="44" spans="1:28">
      <c r="A44" s="199"/>
      <c r="B44" s="199"/>
      <c r="C44" s="199"/>
      <c r="D44" s="199"/>
      <c r="E44" s="199"/>
      <c r="F44" s="199"/>
      <c r="G44" s="229"/>
      <c r="H44" s="199"/>
      <c r="I44" s="199"/>
      <c r="J44" s="199"/>
      <c r="K44" s="199"/>
      <c r="L44" s="199"/>
      <c r="M44" s="199"/>
      <c r="N44" s="199"/>
      <c r="O44" s="199"/>
      <c r="P44" s="199"/>
      <c r="Q44" s="2"/>
      <c r="R44" s="2"/>
      <c r="S44" s="2"/>
      <c r="T44" s="19"/>
      <c r="U44" s="83"/>
    </row>
    <row r="45" spans="1:28">
      <c r="A45" s="199"/>
      <c r="B45" s="199"/>
      <c r="C45" s="199"/>
      <c r="D45" s="199"/>
      <c r="E45" s="199"/>
      <c r="F45" s="199"/>
      <c r="G45" s="229"/>
      <c r="H45" s="199"/>
      <c r="I45" s="199"/>
      <c r="J45" s="199"/>
      <c r="K45" s="199"/>
      <c r="L45" s="199"/>
      <c r="M45" s="199"/>
      <c r="N45" s="199"/>
      <c r="O45" s="199"/>
      <c r="P45" s="199"/>
      <c r="Q45" s="2"/>
      <c r="R45" s="2"/>
      <c r="S45" s="2"/>
      <c r="T45" s="19"/>
      <c r="U45" s="83"/>
    </row>
    <row r="46" spans="1:28">
      <c r="A46" s="199"/>
      <c r="B46" s="199"/>
      <c r="C46" s="199"/>
      <c r="D46" s="199"/>
      <c r="E46" s="199"/>
      <c r="F46" s="199"/>
      <c r="G46" s="229"/>
      <c r="H46" s="199"/>
      <c r="I46" s="199"/>
      <c r="J46" s="199"/>
      <c r="K46" s="199"/>
      <c r="L46" s="199"/>
      <c r="M46" s="199"/>
      <c r="N46" s="199"/>
      <c r="O46" s="199"/>
      <c r="P46" s="199"/>
      <c r="Q46" s="2"/>
      <c r="R46" s="2"/>
      <c r="S46" s="2"/>
      <c r="T46" s="19"/>
      <c r="U46" s="83"/>
    </row>
    <row r="47" spans="1:28">
      <c r="A47" s="199"/>
      <c r="B47" s="199"/>
      <c r="C47" s="199"/>
      <c r="D47" s="199"/>
      <c r="E47" s="199"/>
      <c r="F47" s="199"/>
      <c r="G47" s="229"/>
      <c r="H47" s="199"/>
      <c r="I47" s="199"/>
      <c r="J47" s="199"/>
      <c r="K47" s="199"/>
      <c r="L47" s="199"/>
      <c r="M47" s="199"/>
      <c r="N47" s="199"/>
      <c r="O47" s="199"/>
      <c r="P47" s="199"/>
      <c r="Q47" s="2"/>
      <c r="R47" s="2"/>
      <c r="S47" s="2"/>
      <c r="T47" s="19"/>
      <c r="U47" s="83"/>
    </row>
    <row r="48" spans="1:28">
      <c r="A48" s="199"/>
      <c r="B48" s="199"/>
      <c r="C48" s="199"/>
      <c r="D48" s="199"/>
      <c r="E48" s="199"/>
      <c r="F48" s="199"/>
      <c r="G48" s="229"/>
      <c r="H48" s="199"/>
      <c r="I48" s="199"/>
      <c r="J48" s="199"/>
      <c r="K48" s="199"/>
      <c r="L48" s="199"/>
      <c r="M48" s="199"/>
      <c r="N48" s="199"/>
      <c r="O48" s="199"/>
      <c r="P48" s="199"/>
      <c r="Q48" s="2"/>
      <c r="R48" s="2"/>
      <c r="S48" s="2"/>
      <c r="T48" s="19"/>
      <c r="U48" s="83"/>
    </row>
    <row r="49" spans="1:21">
      <c r="A49" s="199"/>
      <c r="B49" s="199"/>
      <c r="C49" s="199"/>
      <c r="D49" s="199"/>
      <c r="E49" s="199"/>
      <c r="F49" s="199"/>
      <c r="G49" s="229"/>
      <c r="H49" s="199"/>
      <c r="I49" s="199"/>
      <c r="J49" s="199"/>
      <c r="K49" s="199"/>
      <c r="L49" s="199"/>
      <c r="M49" s="199"/>
      <c r="N49" s="199"/>
      <c r="O49" s="199"/>
      <c r="P49" s="199"/>
      <c r="Q49" s="2"/>
      <c r="R49" s="2"/>
      <c r="S49" s="2"/>
      <c r="T49" s="19"/>
      <c r="U49" s="83"/>
    </row>
    <row r="50" spans="1:21">
      <c r="A50" s="199"/>
      <c r="B50" s="199"/>
      <c r="C50" s="199"/>
      <c r="D50" s="199"/>
      <c r="E50" s="199"/>
      <c r="F50" s="199"/>
      <c r="G50" s="229"/>
      <c r="H50" s="199"/>
      <c r="I50" s="199"/>
      <c r="J50" s="199"/>
      <c r="K50" s="199"/>
      <c r="L50" s="199"/>
      <c r="M50" s="199"/>
      <c r="N50" s="199"/>
      <c r="O50" s="199"/>
      <c r="P50" s="199"/>
      <c r="Q50" s="2"/>
      <c r="R50" s="2"/>
      <c r="S50" s="2"/>
      <c r="T50" s="19"/>
    </row>
    <row r="51" spans="1:21">
      <c r="A51" s="199"/>
      <c r="B51" s="199"/>
      <c r="C51" s="199"/>
      <c r="D51" s="199"/>
      <c r="E51" s="199"/>
      <c r="F51" s="199"/>
      <c r="G51" s="229"/>
      <c r="H51" s="199"/>
      <c r="I51" s="199"/>
      <c r="J51" s="199"/>
      <c r="K51" s="199"/>
      <c r="L51" s="199"/>
      <c r="M51" s="199"/>
      <c r="N51" s="199"/>
      <c r="O51" s="199"/>
      <c r="P51" s="199"/>
      <c r="Q51" s="2"/>
      <c r="R51" s="2"/>
      <c r="S51" s="2"/>
    </row>
    <row r="52" spans="1:21">
      <c r="A52" s="199"/>
      <c r="B52" s="199"/>
      <c r="C52" s="199"/>
      <c r="D52" s="199"/>
      <c r="E52" s="199"/>
      <c r="F52" s="199"/>
      <c r="G52" s="229"/>
      <c r="H52" s="199"/>
      <c r="I52" s="199"/>
      <c r="J52" s="199"/>
      <c r="K52" s="199"/>
      <c r="L52" s="199"/>
      <c r="M52" s="199"/>
      <c r="N52" s="199"/>
      <c r="O52" s="199"/>
      <c r="P52" s="199"/>
      <c r="Q52" s="2"/>
      <c r="R52" s="2"/>
      <c r="S52" s="2"/>
    </row>
    <row r="53" spans="1:21">
      <c r="A53" s="199"/>
      <c r="B53" s="199"/>
      <c r="C53" s="199"/>
      <c r="D53" s="199"/>
      <c r="E53" s="199"/>
      <c r="F53" s="199"/>
      <c r="G53" s="229"/>
      <c r="H53" s="199"/>
      <c r="I53" s="199"/>
      <c r="J53" s="199"/>
      <c r="K53" s="199"/>
      <c r="L53" s="199"/>
      <c r="M53" s="199"/>
      <c r="N53" s="199"/>
      <c r="O53" s="199"/>
      <c r="P53" s="199"/>
      <c r="Q53" s="2"/>
      <c r="R53" s="2"/>
      <c r="S53" s="2"/>
      <c r="T53" s="2"/>
    </row>
    <row r="54" spans="1:21">
      <c r="A54" s="199"/>
      <c r="B54" s="199"/>
      <c r="C54" s="199"/>
      <c r="D54" s="199"/>
      <c r="E54" s="199"/>
      <c r="F54" s="199"/>
      <c r="G54" s="199"/>
      <c r="H54" s="199"/>
      <c r="I54" s="199"/>
      <c r="J54" s="199"/>
      <c r="K54" s="199"/>
      <c r="L54" s="199"/>
      <c r="M54" s="199"/>
      <c r="N54" s="199"/>
      <c r="O54" s="199"/>
      <c r="P54" s="199"/>
      <c r="Q54" s="2"/>
      <c r="R54" s="2"/>
      <c r="S54" s="2"/>
      <c r="T54" s="2"/>
    </row>
    <row r="55" spans="1:21">
      <c r="A55" s="199"/>
      <c r="B55" s="199"/>
      <c r="C55" s="199"/>
      <c r="D55" s="199"/>
      <c r="E55" s="199"/>
      <c r="F55" s="199"/>
      <c r="G55" s="199"/>
      <c r="H55" s="199"/>
      <c r="I55" s="199"/>
      <c r="J55" s="199"/>
      <c r="K55" s="199"/>
      <c r="L55" s="199"/>
      <c r="M55" s="199"/>
      <c r="N55" s="199"/>
      <c r="O55" s="199"/>
      <c r="P55" s="199"/>
      <c r="Q55" s="2"/>
      <c r="R55" s="2"/>
      <c r="S55" s="2"/>
      <c r="T55" s="2"/>
    </row>
    <row r="56" spans="1:21">
      <c r="A56" s="199"/>
      <c r="B56" s="199"/>
      <c r="C56" s="199"/>
      <c r="D56" s="199"/>
      <c r="E56" s="199"/>
      <c r="F56" s="199"/>
      <c r="G56" s="199"/>
      <c r="H56" s="199"/>
      <c r="I56" s="199"/>
      <c r="J56" s="199"/>
      <c r="K56" s="199"/>
      <c r="L56" s="199"/>
      <c r="M56" s="199"/>
      <c r="N56" s="199"/>
      <c r="O56" s="199"/>
      <c r="P56" s="199"/>
      <c r="Q56" s="2"/>
      <c r="R56" s="2"/>
      <c r="S56" s="2"/>
      <c r="T56" s="2"/>
    </row>
    <row r="57" spans="1:21">
      <c r="A57" s="199"/>
      <c r="B57" s="199"/>
      <c r="C57" s="199"/>
      <c r="D57" s="199"/>
      <c r="E57" s="199"/>
      <c r="F57" s="199"/>
      <c r="G57" s="199"/>
      <c r="H57" s="199"/>
      <c r="I57" s="199"/>
      <c r="J57" s="199"/>
      <c r="K57" s="199"/>
      <c r="L57" s="199"/>
      <c r="M57" s="199"/>
      <c r="N57" s="199"/>
      <c r="O57" s="199"/>
      <c r="P57" s="199"/>
      <c r="Q57" s="2"/>
      <c r="R57" s="2"/>
      <c r="S57" s="2"/>
      <c r="T57" s="2"/>
    </row>
    <row r="58" spans="1:21">
      <c r="A58" s="199"/>
      <c r="B58" s="199"/>
      <c r="C58" s="199"/>
      <c r="D58" s="199"/>
      <c r="E58" s="199"/>
      <c r="F58" s="199"/>
      <c r="G58" s="199"/>
      <c r="H58" s="199"/>
      <c r="I58" s="199"/>
      <c r="J58" s="199"/>
      <c r="K58" s="199"/>
      <c r="L58" s="199"/>
      <c r="M58" s="199"/>
      <c r="N58" s="199"/>
      <c r="O58" s="199"/>
      <c r="P58" s="199"/>
      <c r="Q58" s="2"/>
      <c r="R58" s="2"/>
      <c r="S58" s="2"/>
      <c r="T58" s="2"/>
    </row>
    <row r="59" spans="1:21">
      <c r="A59" s="199"/>
      <c r="B59" s="199"/>
      <c r="C59" s="199"/>
      <c r="D59" s="199"/>
      <c r="E59" s="199"/>
      <c r="F59" s="199"/>
      <c r="G59" s="199"/>
      <c r="H59" s="199"/>
      <c r="I59" s="199"/>
      <c r="J59" s="199"/>
      <c r="K59" s="199"/>
      <c r="L59" s="199"/>
      <c r="M59" s="199"/>
      <c r="N59" s="199"/>
      <c r="O59" s="199"/>
      <c r="P59" s="199"/>
      <c r="Q59" s="2"/>
      <c r="R59" s="2"/>
      <c r="S59" s="2"/>
      <c r="T59" s="2"/>
    </row>
    <row r="60" spans="1:21">
      <c r="A60" s="199"/>
      <c r="B60" s="199"/>
      <c r="C60" s="199"/>
      <c r="D60" s="199"/>
      <c r="E60" s="199"/>
      <c r="F60" s="199"/>
      <c r="G60" s="199"/>
      <c r="H60" s="199"/>
      <c r="I60" s="199"/>
      <c r="J60" s="199"/>
      <c r="K60" s="199"/>
      <c r="L60" s="199"/>
      <c r="M60" s="199"/>
      <c r="N60" s="199"/>
      <c r="O60" s="199"/>
      <c r="P60" s="199"/>
      <c r="Q60" s="2"/>
      <c r="R60" s="2"/>
      <c r="S60" s="2"/>
      <c r="T60" s="2"/>
    </row>
    <row r="61" spans="1:21">
      <c r="A61" s="199"/>
      <c r="B61" s="199"/>
      <c r="C61" s="199"/>
      <c r="D61" s="199"/>
      <c r="E61" s="199"/>
      <c r="F61" s="199"/>
      <c r="G61" s="199"/>
      <c r="H61" s="199"/>
      <c r="I61" s="199"/>
      <c r="J61" s="199"/>
      <c r="K61" s="199"/>
      <c r="L61" s="199"/>
      <c r="M61" s="199"/>
      <c r="N61" s="199"/>
      <c r="O61" s="199"/>
      <c r="P61" s="199"/>
      <c r="Q61" s="2"/>
      <c r="R61" s="2"/>
      <c r="S61" s="2"/>
      <c r="T61" s="2"/>
    </row>
    <row r="62" spans="1:21">
      <c r="A62" s="199"/>
      <c r="B62" s="199"/>
      <c r="C62" s="199"/>
      <c r="D62" s="199"/>
      <c r="E62" s="199"/>
      <c r="F62" s="199"/>
      <c r="G62" s="199"/>
      <c r="H62" s="199"/>
      <c r="I62" s="199"/>
      <c r="J62" s="199"/>
      <c r="K62" s="199"/>
      <c r="L62" s="199"/>
      <c r="M62" s="199"/>
      <c r="N62" s="199"/>
      <c r="O62" s="199"/>
      <c r="P62" s="199"/>
      <c r="Q62" s="2"/>
      <c r="R62" s="2"/>
      <c r="S62" s="2"/>
      <c r="T62" s="2"/>
    </row>
    <row r="63" spans="1:21">
      <c r="A63" s="199"/>
      <c r="B63" s="199"/>
      <c r="C63" s="199"/>
      <c r="D63" s="199"/>
      <c r="E63" s="199"/>
      <c r="F63" s="199"/>
      <c r="G63" s="199"/>
      <c r="H63" s="199"/>
      <c r="I63" s="199"/>
      <c r="J63" s="199"/>
      <c r="K63" s="199"/>
      <c r="L63" s="199"/>
      <c r="M63" s="199"/>
      <c r="N63" s="199"/>
      <c r="O63" s="199"/>
      <c r="P63" s="199"/>
      <c r="Q63" s="2"/>
      <c r="R63" s="2"/>
      <c r="S63" s="2"/>
      <c r="T63" s="2"/>
    </row>
    <row r="64" spans="1:21">
      <c r="A64" s="199"/>
      <c r="B64" s="199"/>
      <c r="C64" s="199"/>
      <c r="D64" s="199"/>
      <c r="E64" s="199"/>
      <c r="F64" s="199"/>
      <c r="G64" s="199"/>
      <c r="H64" s="199"/>
      <c r="I64" s="199"/>
      <c r="J64" s="199"/>
      <c r="K64" s="199"/>
      <c r="L64" s="199"/>
      <c r="M64" s="199"/>
      <c r="N64" s="199"/>
      <c r="O64" s="199"/>
      <c r="P64" s="199"/>
      <c r="Q64" s="2"/>
      <c r="R64" s="2"/>
      <c r="S64" s="2"/>
      <c r="T64" s="2"/>
    </row>
    <row r="65" spans="1:20">
      <c r="A65" s="199"/>
      <c r="B65" s="199"/>
      <c r="C65" s="199"/>
      <c r="D65" s="199"/>
      <c r="E65" s="199"/>
      <c r="F65" s="199"/>
      <c r="G65" s="199"/>
      <c r="H65" s="199"/>
      <c r="I65" s="199"/>
      <c r="J65" s="199"/>
      <c r="K65" s="199"/>
      <c r="L65" s="199"/>
      <c r="M65" s="199"/>
      <c r="N65" s="199"/>
      <c r="O65" s="199"/>
      <c r="P65" s="199"/>
      <c r="Q65" s="2"/>
      <c r="R65" s="2"/>
      <c r="S65" s="2"/>
      <c r="T65" s="2"/>
    </row>
    <row r="66" spans="1:20">
      <c r="A66" s="199"/>
      <c r="B66" s="199"/>
      <c r="C66" s="199"/>
      <c r="D66" s="199"/>
      <c r="E66" s="199"/>
      <c r="F66" s="199"/>
      <c r="G66" s="199"/>
      <c r="H66" s="199"/>
      <c r="I66" s="199"/>
      <c r="J66" s="199"/>
      <c r="K66" s="199"/>
      <c r="L66" s="199"/>
      <c r="M66" s="199"/>
      <c r="N66" s="199"/>
      <c r="O66" s="199"/>
      <c r="P66" s="199"/>
      <c r="Q66" s="2"/>
      <c r="R66" s="2"/>
      <c r="S66" s="2"/>
      <c r="T66" s="2"/>
    </row>
    <row r="67" spans="1:20">
      <c r="A67" s="199"/>
      <c r="B67" s="199"/>
      <c r="C67" s="199"/>
      <c r="D67" s="199"/>
      <c r="E67" s="199"/>
      <c r="F67" s="199"/>
      <c r="G67" s="199"/>
      <c r="H67" s="199"/>
      <c r="I67" s="199"/>
      <c r="J67" s="199"/>
      <c r="K67" s="199"/>
      <c r="L67" s="199"/>
      <c r="M67" s="199"/>
      <c r="N67" s="199"/>
      <c r="O67" s="199"/>
      <c r="P67" s="199"/>
      <c r="Q67" s="2"/>
      <c r="R67" s="2"/>
      <c r="S67" s="2"/>
      <c r="T67" s="2"/>
    </row>
    <row r="68" spans="1:20">
      <c r="A68" s="199"/>
      <c r="B68" s="199"/>
      <c r="C68" s="199"/>
      <c r="D68" s="199"/>
      <c r="E68" s="199"/>
      <c r="F68" s="199"/>
      <c r="G68" s="199"/>
      <c r="H68" s="199"/>
      <c r="I68" s="199"/>
      <c r="J68" s="199"/>
      <c r="K68" s="199"/>
      <c r="L68" s="199"/>
      <c r="M68" s="199"/>
      <c r="N68" s="199"/>
      <c r="O68" s="199"/>
      <c r="P68" s="199"/>
      <c r="Q68" s="2"/>
      <c r="R68" s="2"/>
      <c r="S68" s="2"/>
      <c r="T68" s="2"/>
    </row>
    <row r="69" spans="1:20">
      <c r="A69" s="199"/>
      <c r="B69" s="199"/>
      <c r="C69" s="199"/>
      <c r="D69" s="199"/>
      <c r="E69" s="199"/>
      <c r="F69" s="199"/>
      <c r="G69" s="199"/>
      <c r="H69" s="199"/>
      <c r="I69" s="199"/>
      <c r="J69" s="199"/>
      <c r="K69" s="199"/>
      <c r="L69" s="199"/>
      <c r="M69" s="199"/>
      <c r="N69" s="199"/>
      <c r="O69" s="199"/>
      <c r="P69" s="199"/>
      <c r="Q69" s="2"/>
      <c r="R69" s="2"/>
      <c r="S69" s="2"/>
      <c r="T69" s="2"/>
    </row>
    <row r="70" spans="1:20">
      <c r="A70" s="199"/>
      <c r="B70" s="199"/>
      <c r="C70" s="199"/>
      <c r="D70" s="199"/>
      <c r="E70" s="199"/>
      <c r="F70" s="199"/>
      <c r="G70" s="199"/>
      <c r="H70" s="199"/>
      <c r="I70" s="199"/>
      <c r="J70" s="199"/>
      <c r="K70" s="199"/>
      <c r="L70" s="199"/>
      <c r="M70" s="199"/>
      <c r="N70" s="199"/>
      <c r="O70" s="199"/>
      <c r="P70" s="199"/>
      <c r="Q70" s="2"/>
      <c r="R70" s="2"/>
      <c r="S70" s="2"/>
      <c r="T70" s="2"/>
    </row>
    <row r="71" spans="1:20">
      <c r="A71" s="199"/>
      <c r="B71" s="199"/>
      <c r="C71" s="199"/>
      <c r="D71" s="199"/>
      <c r="E71" s="199"/>
      <c r="F71" s="199"/>
      <c r="G71" s="199"/>
      <c r="H71" s="199"/>
      <c r="I71" s="199"/>
      <c r="J71" s="199"/>
      <c r="K71" s="199"/>
      <c r="L71" s="199"/>
      <c r="M71" s="199"/>
      <c r="N71" s="199"/>
      <c r="O71" s="199"/>
      <c r="P71" s="199"/>
      <c r="Q71" s="2"/>
      <c r="R71" s="2"/>
      <c r="S71" s="2"/>
      <c r="T71" s="2"/>
    </row>
    <row r="72" spans="1:20">
      <c r="A72" s="199"/>
      <c r="B72" s="199"/>
      <c r="C72" s="199"/>
      <c r="D72" s="199"/>
      <c r="E72" s="199"/>
      <c r="F72" s="199"/>
      <c r="G72" s="199"/>
      <c r="H72" s="199"/>
      <c r="I72" s="199"/>
      <c r="J72" s="199"/>
      <c r="K72" s="199"/>
      <c r="L72" s="199"/>
      <c r="M72" s="199"/>
      <c r="N72" s="199"/>
      <c r="O72" s="199"/>
      <c r="P72" s="199"/>
      <c r="Q72" s="2"/>
      <c r="R72" s="2"/>
      <c r="S72" s="2"/>
      <c r="T72" s="2"/>
    </row>
    <row r="73" spans="1:20">
      <c r="A73" s="199"/>
      <c r="B73" s="199"/>
      <c r="C73" s="199"/>
      <c r="D73" s="199"/>
      <c r="E73" s="199"/>
      <c r="F73" s="199"/>
      <c r="G73" s="199"/>
      <c r="H73" s="199"/>
      <c r="I73" s="199"/>
      <c r="J73" s="199"/>
      <c r="K73" s="199"/>
      <c r="L73" s="199"/>
      <c r="M73" s="199"/>
      <c r="N73" s="199"/>
      <c r="O73" s="199"/>
      <c r="P73" s="199"/>
      <c r="Q73" s="2"/>
      <c r="R73" s="2"/>
      <c r="S73" s="2"/>
      <c r="T73" s="2"/>
    </row>
    <row r="74" spans="1:20">
      <c r="A74" s="199"/>
      <c r="B74" s="199"/>
      <c r="C74" s="199"/>
      <c r="D74" s="199"/>
      <c r="E74" s="199"/>
      <c r="F74" s="199"/>
      <c r="G74" s="199"/>
      <c r="H74" s="199"/>
      <c r="I74" s="199"/>
      <c r="J74" s="199"/>
      <c r="K74" s="199"/>
      <c r="L74" s="199"/>
      <c r="M74" s="199"/>
      <c r="N74" s="199"/>
      <c r="O74" s="199"/>
      <c r="P74" s="199"/>
      <c r="Q74" s="2"/>
      <c r="R74" s="2"/>
      <c r="S74" s="2"/>
      <c r="T74" s="2"/>
    </row>
    <row r="75" spans="1:20">
      <c r="A75" s="199"/>
      <c r="B75" s="199"/>
      <c r="C75" s="199"/>
      <c r="D75" s="199"/>
      <c r="E75" s="199"/>
      <c r="F75" s="199"/>
      <c r="G75" s="199"/>
      <c r="H75" s="199"/>
      <c r="I75" s="199"/>
      <c r="J75" s="199"/>
      <c r="K75" s="199"/>
      <c r="L75" s="199"/>
      <c r="M75" s="199"/>
      <c r="N75" s="199"/>
      <c r="O75" s="199"/>
      <c r="P75" s="199"/>
      <c r="Q75" s="2"/>
      <c r="R75" s="2"/>
      <c r="S75" s="2"/>
      <c r="T75" s="2"/>
    </row>
    <row r="76" spans="1:20">
      <c r="A76" s="199"/>
      <c r="B76" s="199"/>
      <c r="C76" s="199"/>
      <c r="D76" s="199"/>
      <c r="E76" s="199"/>
      <c r="F76" s="199"/>
      <c r="G76" s="199"/>
      <c r="H76" s="199"/>
      <c r="I76" s="199"/>
      <c r="J76" s="199"/>
      <c r="K76" s="199"/>
      <c r="L76" s="199"/>
      <c r="M76" s="199"/>
      <c r="N76" s="199"/>
      <c r="O76" s="199"/>
      <c r="P76" s="199"/>
      <c r="Q76" s="2"/>
      <c r="R76" s="2"/>
      <c r="S76" s="2"/>
      <c r="T76" s="2"/>
    </row>
    <row r="77" spans="1:20">
      <c r="A77" s="199"/>
      <c r="B77" s="199"/>
      <c r="C77" s="199"/>
      <c r="D77" s="199"/>
      <c r="E77" s="199"/>
      <c r="F77" s="199"/>
      <c r="G77" s="199"/>
      <c r="H77" s="199"/>
      <c r="I77" s="199"/>
      <c r="J77" s="199"/>
      <c r="K77" s="199"/>
      <c r="L77" s="199"/>
      <c r="M77" s="199"/>
      <c r="N77" s="199"/>
      <c r="O77" s="199"/>
      <c r="P77" s="199"/>
      <c r="Q77" s="2"/>
      <c r="R77" s="2"/>
      <c r="S77" s="2"/>
      <c r="T77" s="2"/>
    </row>
    <row r="78" spans="1:20">
      <c r="A78" s="199"/>
      <c r="B78" s="199"/>
      <c r="C78" s="199"/>
      <c r="D78" s="199"/>
      <c r="E78" s="199"/>
      <c r="F78" s="199"/>
      <c r="G78" s="199"/>
      <c r="H78" s="199"/>
      <c r="I78" s="199"/>
      <c r="J78" s="199"/>
      <c r="K78" s="199"/>
      <c r="L78" s="199"/>
      <c r="M78" s="199"/>
      <c r="N78" s="199"/>
      <c r="O78" s="199"/>
      <c r="P78" s="199"/>
      <c r="Q78" s="2"/>
      <c r="R78" s="2"/>
      <c r="S78" s="2"/>
      <c r="T78" s="2"/>
    </row>
    <row r="79" spans="1:20">
      <c r="A79" s="199"/>
      <c r="B79" s="199"/>
      <c r="C79" s="199"/>
      <c r="D79" s="199"/>
      <c r="E79" s="199"/>
      <c r="F79" s="199"/>
      <c r="G79" s="199"/>
      <c r="H79" s="199"/>
      <c r="I79" s="199"/>
      <c r="J79" s="199"/>
      <c r="K79" s="199"/>
      <c r="L79" s="199"/>
      <c r="M79" s="199"/>
      <c r="N79" s="199"/>
      <c r="O79" s="199"/>
      <c r="P79" s="199"/>
      <c r="Q79" s="2"/>
      <c r="R79" s="2"/>
      <c r="S79" s="2"/>
      <c r="T79" s="2"/>
    </row>
    <row r="80" spans="1:20">
      <c r="A80" s="199"/>
      <c r="B80" s="199"/>
      <c r="C80" s="199"/>
      <c r="D80" s="199"/>
      <c r="E80" s="199"/>
      <c r="F80" s="199"/>
      <c r="G80" s="199"/>
      <c r="H80" s="199"/>
      <c r="I80" s="199"/>
      <c r="J80" s="199"/>
      <c r="K80" s="199"/>
      <c r="L80" s="199"/>
      <c r="M80" s="199"/>
      <c r="N80" s="199"/>
      <c r="O80" s="199"/>
      <c r="P80" s="199"/>
      <c r="Q80" s="2"/>
      <c r="R80" s="2"/>
      <c r="S80" s="2"/>
      <c r="T80" s="2"/>
    </row>
    <row r="81" spans="1:20">
      <c r="A81" s="199"/>
      <c r="B81" s="199"/>
      <c r="C81" s="199"/>
      <c r="D81" s="199"/>
      <c r="E81" s="199"/>
      <c r="F81" s="199"/>
      <c r="G81" s="199"/>
      <c r="H81" s="199"/>
      <c r="I81" s="199"/>
      <c r="J81" s="199"/>
      <c r="K81" s="199"/>
      <c r="L81" s="199"/>
      <c r="M81" s="199"/>
      <c r="N81" s="199"/>
      <c r="O81" s="199"/>
      <c r="P81" s="199"/>
      <c r="Q81" s="2"/>
      <c r="R81" s="2"/>
      <c r="S81" s="2"/>
      <c r="T81" s="2"/>
    </row>
    <row r="82" spans="1:20">
      <c r="A82" s="199"/>
      <c r="B82" s="199"/>
      <c r="C82" s="199"/>
      <c r="D82" s="199"/>
      <c r="E82" s="199"/>
      <c r="F82" s="199"/>
      <c r="G82" s="199"/>
      <c r="H82" s="199"/>
      <c r="I82" s="199"/>
      <c r="J82" s="199"/>
      <c r="K82" s="199"/>
      <c r="L82" s="199"/>
      <c r="M82" s="199"/>
      <c r="N82" s="199"/>
      <c r="O82" s="199"/>
      <c r="P82" s="199"/>
      <c r="Q82" s="2"/>
      <c r="R82" s="2"/>
      <c r="S82" s="2"/>
      <c r="T82" s="2"/>
    </row>
    <row r="83" spans="1:20">
      <c r="A83" s="199"/>
      <c r="B83" s="199"/>
      <c r="C83" s="199"/>
      <c r="D83" s="199"/>
      <c r="E83" s="199"/>
      <c r="F83" s="199"/>
      <c r="G83" s="199"/>
      <c r="H83" s="199"/>
      <c r="I83" s="199"/>
      <c r="J83" s="199"/>
      <c r="K83" s="199"/>
      <c r="L83" s="199"/>
      <c r="M83" s="199"/>
      <c r="N83" s="199"/>
      <c r="O83" s="199"/>
      <c r="P83" s="199"/>
      <c r="Q83" s="2"/>
      <c r="R83" s="2"/>
      <c r="S83" s="2"/>
      <c r="T83" s="2"/>
    </row>
    <row r="84" spans="1:20">
      <c r="A84" s="199"/>
      <c r="B84" s="199"/>
      <c r="C84" s="199"/>
      <c r="D84" s="199"/>
      <c r="E84" s="199"/>
      <c r="F84" s="199"/>
      <c r="G84" s="199"/>
      <c r="H84" s="199"/>
      <c r="I84" s="199"/>
      <c r="J84" s="199"/>
      <c r="K84" s="199"/>
      <c r="L84" s="199"/>
      <c r="M84" s="199"/>
      <c r="N84" s="199"/>
      <c r="O84" s="199"/>
      <c r="P84" s="199"/>
      <c r="Q84" s="2"/>
      <c r="R84" s="2"/>
      <c r="S84" s="2"/>
      <c r="T84" s="2"/>
    </row>
    <row r="85" spans="1:20">
      <c r="A85" s="199"/>
      <c r="B85" s="199"/>
      <c r="C85" s="199"/>
      <c r="D85" s="199"/>
      <c r="E85" s="199"/>
      <c r="F85" s="199"/>
      <c r="G85" s="199"/>
      <c r="H85" s="199"/>
      <c r="I85" s="199"/>
      <c r="J85" s="199"/>
      <c r="K85" s="199"/>
      <c r="L85" s="199"/>
      <c r="M85" s="199"/>
      <c r="N85" s="199"/>
      <c r="O85" s="199"/>
      <c r="P85" s="199"/>
      <c r="Q85" s="2"/>
      <c r="R85" s="2"/>
      <c r="S85" s="2"/>
      <c r="T85" s="2"/>
    </row>
    <row r="86" spans="1:20">
      <c r="A86" s="199"/>
      <c r="B86" s="199"/>
      <c r="C86" s="199"/>
      <c r="D86" s="199"/>
      <c r="E86" s="199"/>
      <c r="F86" s="199"/>
      <c r="G86" s="199"/>
      <c r="H86" s="199"/>
      <c r="I86" s="199"/>
      <c r="J86" s="199"/>
      <c r="K86" s="199"/>
      <c r="L86" s="199"/>
      <c r="M86" s="199"/>
      <c r="N86" s="199"/>
      <c r="O86" s="199"/>
      <c r="P86" s="199"/>
      <c r="Q86" s="2"/>
      <c r="R86" s="2"/>
      <c r="S86" s="2"/>
      <c r="T86" s="2"/>
    </row>
    <row r="87" spans="1:20">
      <c r="A87" s="199"/>
      <c r="B87" s="199"/>
      <c r="C87" s="199"/>
      <c r="D87" s="199"/>
      <c r="E87" s="199"/>
      <c r="F87" s="199"/>
      <c r="G87" s="199"/>
      <c r="H87" s="199"/>
      <c r="I87" s="199"/>
      <c r="J87" s="199"/>
      <c r="K87" s="199"/>
      <c r="L87" s="199"/>
      <c r="M87" s="199"/>
      <c r="N87" s="199"/>
      <c r="O87" s="199"/>
      <c r="P87" s="199"/>
      <c r="Q87" s="2"/>
      <c r="R87" s="2"/>
      <c r="S87" s="2"/>
      <c r="T87" s="2"/>
    </row>
    <row r="88" spans="1:20">
      <c r="A88" s="199"/>
      <c r="B88" s="199"/>
      <c r="C88" s="199"/>
      <c r="D88" s="199"/>
      <c r="E88" s="199"/>
      <c r="F88" s="199"/>
      <c r="G88" s="199"/>
      <c r="H88" s="199"/>
      <c r="I88" s="199"/>
      <c r="J88" s="199"/>
      <c r="K88" s="199"/>
      <c r="L88" s="199"/>
      <c r="M88" s="199"/>
      <c r="N88" s="199"/>
      <c r="O88" s="199"/>
      <c r="P88" s="199"/>
      <c r="Q88" s="2"/>
      <c r="R88" s="2"/>
      <c r="S88" s="2"/>
      <c r="T88" s="2"/>
    </row>
    <row r="89" spans="1:20">
      <c r="A89" s="199"/>
      <c r="B89" s="199"/>
      <c r="C89" s="199"/>
      <c r="D89" s="199"/>
      <c r="E89" s="199"/>
      <c r="F89" s="199"/>
      <c r="G89" s="199"/>
      <c r="H89" s="199"/>
      <c r="I89" s="199"/>
      <c r="J89" s="199"/>
      <c r="K89" s="199"/>
      <c r="L89" s="199"/>
      <c r="M89" s="199"/>
      <c r="N89" s="199"/>
      <c r="O89" s="199"/>
      <c r="P89" s="199"/>
      <c r="Q89" s="2"/>
      <c r="R89" s="2"/>
      <c r="S89" s="2"/>
      <c r="T89" s="2"/>
    </row>
    <row r="90" spans="1:20">
      <c r="A90" s="199"/>
      <c r="B90" s="199"/>
      <c r="C90" s="199"/>
      <c r="D90" s="199"/>
      <c r="E90" s="199"/>
      <c r="F90" s="199"/>
      <c r="G90" s="199"/>
      <c r="H90" s="199"/>
      <c r="I90" s="199"/>
      <c r="J90" s="199"/>
      <c r="K90" s="199"/>
      <c r="L90" s="199"/>
      <c r="M90" s="199"/>
      <c r="N90" s="199"/>
      <c r="O90" s="199"/>
      <c r="P90" s="199"/>
      <c r="Q90" s="2"/>
      <c r="R90" s="2"/>
      <c r="S90" s="2"/>
      <c r="T90" s="2"/>
    </row>
    <row r="91" spans="1:20">
      <c r="A91" s="199"/>
      <c r="B91" s="199"/>
      <c r="C91" s="199"/>
      <c r="D91" s="199"/>
      <c r="E91" s="199"/>
      <c r="F91" s="199"/>
      <c r="G91" s="199"/>
      <c r="H91" s="199"/>
      <c r="I91" s="199"/>
      <c r="J91" s="199"/>
      <c r="K91" s="199"/>
      <c r="L91" s="199"/>
      <c r="M91" s="199"/>
      <c r="N91" s="199"/>
      <c r="O91" s="199"/>
      <c r="P91" s="199"/>
      <c r="Q91" s="2"/>
      <c r="R91" s="2"/>
      <c r="S91" s="2"/>
      <c r="T91" s="2"/>
    </row>
    <row r="92" spans="1:20">
      <c r="A92" s="199"/>
      <c r="B92" s="199"/>
      <c r="C92" s="199"/>
      <c r="D92" s="199"/>
      <c r="E92" s="199"/>
      <c r="F92" s="199"/>
      <c r="G92" s="199"/>
      <c r="H92" s="199"/>
      <c r="I92" s="199"/>
      <c r="J92" s="199"/>
      <c r="K92" s="199"/>
      <c r="L92" s="199"/>
      <c r="M92" s="199"/>
      <c r="N92" s="199"/>
      <c r="O92" s="199"/>
      <c r="P92" s="199"/>
      <c r="Q92" s="2"/>
      <c r="R92" s="2"/>
      <c r="S92" s="2"/>
      <c r="T92" s="2"/>
    </row>
    <row r="93" spans="1:20">
      <c r="A93" s="199"/>
      <c r="B93" s="199"/>
      <c r="C93" s="199"/>
      <c r="D93" s="199"/>
      <c r="E93" s="199"/>
      <c r="F93" s="199"/>
      <c r="G93" s="199"/>
      <c r="H93" s="199"/>
      <c r="I93" s="199"/>
      <c r="J93" s="199"/>
      <c r="K93" s="199"/>
      <c r="L93" s="199"/>
      <c r="M93" s="199"/>
      <c r="N93" s="199"/>
      <c r="O93" s="199"/>
      <c r="P93" s="199"/>
      <c r="Q93" s="2"/>
      <c r="R93" s="2"/>
      <c r="S93" s="2"/>
      <c r="T93" s="2"/>
    </row>
    <row r="94" spans="1:20">
      <c r="A94" s="199"/>
      <c r="B94" s="199"/>
      <c r="C94" s="199"/>
      <c r="D94" s="199"/>
      <c r="E94" s="199"/>
      <c r="F94" s="199"/>
      <c r="G94" s="199"/>
      <c r="H94" s="199"/>
      <c r="I94" s="199"/>
      <c r="J94" s="199"/>
      <c r="K94" s="199"/>
      <c r="L94" s="199"/>
      <c r="M94" s="199"/>
      <c r="N94" s="199"/>
      <c r="O94" s="199"/>
      <c r="P94" s="199"/>
      <c r="Q94" s="2"/>
      <c r="R94" s="2"/>
      <c r="S94" s="2"/>
      <c r="T94" s="2"/>
    </row>
    <row r="95" spans="1:20">
      <c r="A95" s="199"/>
      <c r="B95" s="199"/>
      <c r="C95" s="199"/>
      <c r="D95" s="199"/>
      <c r="E95" s="199"/>
      <c r="F95" s="199"/>
      <c r="G95" s="199"/>
      <c r="H95" s="199"/>
      <c r="I95" s="199"/>
      <c r="J95" s="199"/>
      <c r="K95" s="199"/>
      <c r="L95" s="199"/>
      <c r="M95" s="199"/>
      <c r="N95" s="199"/>
      <c r="O95" s="199"/>
      <c r="P95" s="199"/>
      <c r="Q95" s="2"/>
      <c r="R95" s="2"/>
      <c r="S95" s="2"/>
      <c r="T95" s="2"/>
    </row>
    <row r="96" spans="1:20">
      <c r="A96" s="199"/>
      <c r="B96" s="199"/>
      <c r="C96" s="199"/>
      <c r="D96" s="199"/>
      <c r="E96" s="199"/>
      <c r="F96" s="199"/>
      <c r="G96" s="199"/>
      <c r="H96" s="199"/>
      <c r="I96" s="199"/>
      <c r="J96" s="199"/>
      <c r="K96" s="199"/>
      <c r="L96" s="199"/>
      <c r="M96" s="199"/>
      <c r="N96" s="199"/>
      <c r="O96" s="199"/>
      <c r="P96" s="199"/>
      <c r="Q96" s="2"/>
      <c r="R96" s="2"/>
      <c r="S96" s="2"/>
      <c r="T96" s="2"/>
    </row>
    <row r="97" spans="1:20">
      <c r="A97" s="199"/>
      <c r="B97" s="199"/>
      <c r="C97" s="199"/>
      <c r="D97" s="199"/>
      <c r="E97" s="199"/>
      <c r="F97" s="199"/>
      <c r="G97" s="199"/>
      <c r="H97" s="199"/>
      <c r="I97" s="199"/>
      <c r="J97" s="199"/>
      <c r="K97" s="199"/>
      <c r="L97" s="199"/>
      <c r="M97" s="199"/>
      <c r="N97" s="199"/>
      <c r="O97" s="199"/>
      <c r="P97" s="199"/>
      <c r="Q97" s="2"/>
      <c r="R97" s="2"/>
      <c r="S97" s="2"/>
      <c r="T97" s="2"/>
    </row>
    <row r="98" spans="1:20">
      <c r="A98" s="199"/>
      <c r="B98" s="199"/>
      <c r="C98" s="199"/>
      <c r="D98" s="199"/>
      <c r="E98" s="199"/>
      <c r="F98" s="199"/>
      <c r="G98" s="199"/>
      <c r="H98" s="199"/>
      <c r="I98" s="199"/>
      <c r="J98" s="199"/>
      <c r="K98" s="199"/>
      <c r="L98" s="199"/>
      <c r="M98" s="199"/>
      <c r="N98" s="199"/>
      <c r="O98" s="199"/>
      <c r="P98" s="199"/>
      <c r="Q98" s="2"/>
      <c r="R98" s="2"/>
      <c r="S98" s="2"/>
      <c r="T98" s="2"/>
    </row>
    <row r="99" spans="1:20">
      <c r="A99" s="199"/>
      <c r="B99" s="199"/>
      <c r="C99" s="199"/>
      <c r="D99" s="199"/>
      <c r="E99" s="199"/>
      <c r="F99" s="199"/>
      <c r="G99" s="199"/>
      <c r="H99" s="199"/>
      <c r="I99" s="199"/>
      <c r="J99" s="199"/>
      <c r="K99" s="199"/>
      <c r="L99" s="199"/>
      <c r="M99" s="199"/>
      <c r="N99" s="199"/>
      <c r="O99" s="199"/>
      <c r="P99" s="199"/>
      <c r="Q99" s="2"/>
      <c r="R99" s="2"/>
      <c r="S99" s="2"/>
      <c r="T99" s="2"/>
    </row>
    <row r="100" spans="1:20">
      <c r="A100" s="199"/>
      <c r="B100" s="199"/>
      <c r="C100" s="199"/>
      <c r="D100" s="199"/>
      <c r="E100" s="199"/>
      <c r="F100" s="199"/>
      <c r="G100" s="199"/>
      <c r="H100" s="199"/>
      <c r="I100" s="199"/>
      <c r="J100" s="199"/>
      <c r="K100" s="199"/>
      <c r="L100" s="199"/>
      <c r="M100" s="199"/>
      <c r="N100" s="199"/>
      <c r="O100" s="199"/>
      <c r="P100" s="199"/>
      <c r="Q100" s="2"/>
      <c r="R100" s="2"/>
      <c r="S100" s="2"/>
      <c r="T100" s="2"/>
    </row>
    <row r="101" spans="1:20">
      <c r="A101" s="199"/>
      <c r="B101" s="199"/>
      <c r="C101" s="199"/>
      <c r="D101" s="199"/>
      <c r="E101" s="199"/>
      <c r="F101" s="199"/>
      <c r="G101" s="199"/>
      <c r="H101" s="199"/>
      <c r="I101" s="199"/>
      <c r="J101" s="199"/>
      <c r="K101" s="199"/>
      <c r="L101" s="199"/>
      <c r="M101" s="199"/>
      <c r="N101" s="199"/>
      <c r="O101" s="199"/>
      <c r="P101" s="199"/>
      <c r="Q101" s="2"/>
      <c r="R101" s="2"/>
      <c r="S101" s="2"/>
      <c r="T101" s="2"/>
    </row>
    <row r="102" spans="1:20">
      <c r="A102" s="199"/>
      <c r="B102" s="199"/>
      <c r="C102" s="199"/>
      <c r="D102" s="199"/>
      <c r="E102" s="199"/>
      <c r="F102" s="199"/>
      <c r="G102" s="199"/>
      <c r="H102" s="199"/>
      <c r="I102" s="199"/>
      <c r="J102" s="199"/>
      <c r="K102" s="199"/>
      <c r="L102" s="199"/>
      <c r="M102" s="199"/>
      <c r="N102" s="199"/>
      <c r="O102" s="199"/>
      <c r="P102" s="199"/>
      <c r="Q102" s="2"/>
      <c r="R102" s="2"/>
      <c r="S102" s="2"/>
      <c r="T102" s="2"/>
    </row>
    <row r="103" spans="1:20">
      <c r="A103" s="199"/>
      <c r="B103" s="199"/>
      <c r="C103" s="199"/>
      <c r="D103" s="199"/>
      <c r="E103" s="199"/>
      <c r="F103" s="199"/>
      <c r="G103" s="199"/>
      <c r="H103" s="199"/>
      <c r="I103" s="199"/>
      <c r="J103" s="199"/>
      <c r="K103" s="199"/>
      <c r="L103" s="199"/>
      <c r="M103" s="199"/>
      <c r="N103" s="199"/>
      <c r="O103" s="199"/>
      <c r="P103" s="199"/>
      <c r="Q103" s="2"/>
      <c r="R103" s="2"/>
      <c r="S103" s="2"/>
      <c r="T103" s="2"/>
    </row>
    <row r="104" spans="1:20">
      <c r="A104" s="199"/>
      <c r="B104" s="199"/>
      <c r="C104" s="199"/>
      <c r="D104" s="199"/>
      <c r="E104" s="199"/>
      <c r="F104" s="199"/>
      <c r="G104" s="199"/>
      <c r="H104" s="199"/>
      <c r="I104" s="199"/>
      <c r="J104" s="199"/>
      <c r="K104" s="199"/>
      <c r="L104" s="199"/>
      <c r="M104" s="199"/>
      <c r="N104" s="199"/>
      <c r="O104" s="199"/>
      <c r="P104" s="199"/>
      <c r="Q104" s="2"/>
      <c r="R104" s="2"/>
      <c r="S104" s="2"/>
      <c r="T104" s="2"/>
    </row>
    <row r="105" spans="1:20">
      <c r="A105" s="199"/>
      <c r="B105" s="199"/>
      <c r="C105" s="199"/>
      <c r="D105" s="199"/>
      <c r="E105" s="199"/>
      <c r="F105" s="199"/>
      <c r="G105" s="199"/>
      <c r="H105" s="199"/>
      <c r="I105" s="199"/>
      <c r="J105" s="199"/>
      <c r="K105" s="199"/>
      <c r="L105" s="199"/>
      <c r="M105" s="199"/>
      <c r="N105" s="199"/>
      <c r="O105" s="199"/>
      <c r="P105" s="199"/>
      <c r="Q105" s="2"/>
      <c r="R105" s="2"/>
      <c r="S105" s="2"/>
      <c r="T105" s="2"/>
    </row>
    <row r="106" spans="1:20">
      <c r="A106" s="199"/>
      <c r="B106" s="199"/>
      <c r="C106" s="199"/>
      <c r="D106" s="199"/>
      <c r="E106" s="199"/>
      <c r="F106" s="199"/>
      <c r="G106" s="199"/>
      <c r="H106" s="199"/>
      <c r="I106" s="199"/>
      <c r="J106" s="199"/>
      <c r="K106" s="199"/>
      <c r="L106" s="199"/>
      <c r="M106" s="199"/>
      <c r="N106" s="199"/>
      <c r="O106" s="199"/>
      <c r="P106" s="199"/>
      <c r="Q106" s="2"/>
      <c r="R106" s="2"/>
      <c r="S106" s="2"/>
      <c r="T106" s="2"/>
    </row>
    <row r="107" spans="1:20">
      <c r="A107" s="199"/>
      <c r="B107" s="199"/>
      <c r="C107" s="199"/>
      <c r="D107" s="199"/>
      <c r="E107" s="199"/>
      <c r="F107" s="199"/>
      <c r="G107" s="199"/>
      <c r="H107" s="199"/>
      <c r="I107" s="199"/>
      <c r="J107" s="199"/>
      <c r="K107" s="199"/>
      <c r="L107" s="199"/>
      <c r="M107" s="199"/>
      <c r="N107" s="199"/>
      <c r="O107" s="199"/>
      <c r="P107" s="199"/>
      <c r="Q107" s="2"/>
      <c r="R107" s="2"/>
      <c r="S107" s="2"/>
      <c r="T107" s="2"/>
    </row>
    <row r="108" spans="1:20">
      <c r="A108" s="199"/>
      <c r="B108" s="199"/>
      <c r="C108" s="199"/>
      <c r="D108" s="199"/>
      <c r="E108" s="199"/>
      <c r="F108" s="199"/>
      <c r="G108" s="199"/>
      <c r="H108" s="199"/>
      <c r="I108" s="199"/>
      <c r="J108" s="199"/>
      <c r="K108" s="199"/>
      <c r="L108" s="199"/>
      <c r="M108" s="199"/>
      <c r="N108" s="199"/>
      <c r="O108" s="199"/>
      <c r="P108" s="199"/>
      <c r="Q108" s="2"/>
      <c r="R108" s="2"/>
      <c r="S108" s="2"/>
      <c r="T108" s="2"/>
    </row>
    <row r="109" spans="1:20">
      <c r="A109" s="199"/>
      <c r="B109" s="199"/>
      <c r="C109" s="199"/>
      <c r="D109" s="199"/>
      <c r="E109" s="199"/>
      <c r="F109" s="199"/>
      <c r="G109" s="199"/>
      <c r="H109" s="199"/>
      <c r="I109" s="199"/>
      <c r="J109" s="199"/>
      <c r="K109" s="199"/>
      <c r="L109" s="199"/>
      <c r="M109" s="199"/>
      <c r="N109" s="199"/>
      <c r="O109" s="199"/>
      <c r="P109" s="199"/>
      <c r="Q109" s="2"/>
      <c r="R109" s="2"/>
      <c r="S109" s="2"/>
      <c r="T109" s="2"/>
    </row>
    <row r="110" spans="1:20">
      <c r="A110" s="199"/>
      <c r="B110" s="199"/>
      <c r="C110" s="199"/>
      <c r="D110" s="199"/>
      <c r="E110" s="199"/>
      <c r="F110" s="199"/>
      <c r="G110" s="199"/>
      <c r="H110" s="199"/>
      <c r="I110" s="199"/>
      <c r="J110" s="199"/>
      <c r="K110" s="199"/>
      <c r="L110" s="199"/>
      <c r="M110" s="199"/>
      <c r="N110" s="199"/>
      <c r="O110" s="199"/>
      <c r="P110" s="199"/>
      <c r="Q110" s="2"/>
      <c r="R110" s="2"/>
      <c r="S110" s="2"/>
      <c r="T110" s="2"/>
    </row>
    <row r="111" spans="1:20">
      <c r="A111" s="199"/>
      <c r="B111" s="199"/>
      <c r="C111" s="199"/>
      <c r="D111" s="199"/>
      <c r="E111" s="199"/>
      <c r="F111" s="199"/>
      <c r="G111" s="199"/>
      <c r="H111" s="199"/>
      <c r="I111" s="199"/>
      <c r="J111" s="199"/>
      <c r="K111" s="199"/>
      <c r="L111" s="199"/>
      <c r="M111" s="199"/>
      <c r="N111" s="199"/>
      <c r="O111" s="199"/>
      <c r="P111" s="199"/>
      <c r="Q111" s="2"/>
      <c r="R111" s="2"/>
      <c r="S111" s="2"/>
      <c r="T111" s="2"/>
    </row>
    <row r="112" spans="1:20">
      <c r="A112" s="199"/>
      <c r="B112" s="199"/>
      <c r="C112" s="199"/>
      <c r="D112" s="199"/>
      <c r="E112" s="199"/>
      <c r="F112" s="199"/>
      <c r="G112" s="199"/>
      <c r="H112" s="199"/>
      <c r="I112" s="199"/>
      <c r="J112" s="199"/>
      <c r="K112" s="199"/>
      <c r="L112" s="199"/>
      <c r="M112" s="199"/>
      <c r="N112" s="199"/>
      <c r="O112" s="199"/>
      <c r="P112" s="199"/>
      <c r="Q112" s="2"/>
      <c r="R112" s="2"/>
      <c r="S112" s="2"/>
      <c r="T112" s="2"/>
    </row>
    <row r="113" spans="1:20">
      <c r="A113" s="199"/>
      <c r="B113" s="199"/>
      <c r="C113" s="199"/>
      <c r="D113" s="199"/>
      <c r="E113" s="199"/>
      <c r="F113" s="199"/>
      <c r="G113" s="199"/>
      <c r="H113" s="199"/>
      <c r="I113" s="199"/>
      <c r="J113" s="199"/>
      <c r="K113" s="199"/>
      <c r="L113" s="199"/>
      <c r="M113" s="199"/>
      <c r="N113" s="199"/>
      <c r="O113" s="199"/>
      <c r="P113" s="199"/>
      <c r="Q113" s="2"/>
      <c r="R113" s="2"/>
      <c r="S113" s="2"/>
      <c r="T113" s="2"/>
    </row>
    <row r="114" spans="1:20">
      <c r="A114" s="199"/>
      <c r="B114" s="199"/>
      <c r="C114" s="199"/>
      <c r="D114" s="199"/>
      <c r="E114" s="199"/>
      <c r="F114" s="199"/>
      <c r="G114" s="199"/>
      <c r="H114" s="199"/>
      <c r="I114" s="199"/>
      <c r="J114" s="199"/>
      <c r="K114" s="199"/>
      <c r="L114" s="199"/>
      <c r="M114" s="199"/>
      <c r="N114" s="199"/>
      <c r="O114" s="199"/>
      <c r="P114" s="199"/>
      <c r="Q114" s="2"/>
      <c r="R114" s="2"/>
      <c r="S114" s="2"/>
      <c r="T114" s="2"/>
    </row>
    <row r="115" spans="1:20">
      <c r="A115" s="199"/>
      <c r="B115" s="199"/>
      <c r="C115" s="199"/>
      <c r="D115" s="199"/>
      <c r="E115" s="199"/>
      <c r="F115" s="199"/>
      <c r="G115" s="199"/>
      <c r="H115" s="199"/>
      <c r="I115" s="199"/>
      <c r="J115" s="199"/>
      <c r="K115" s="199"/>
      <c r="L115" s="199"/>
      <c r="M115" s="199"/>
      <c r="N115" s="199"/>
      <c r="O115" s="199"/>
      <c r="P115" s="199"/>
      <c r="Q115" s="2"/>
      <c r="R115" s="2"/>
      <c r="S115" s="2"/>
      <c r="T115" s="2"/>
    </row>
    <row r="116" spans="1:20">
      <c r="A116" s="199"/>
      <c r="B116" s="199"/>
      <c r="C116" s="199"/>
      <c r="D116" s="199"/>
      <c r="E116" s="199"/>
      <c r="F116" s="199"/>
      <c r="G116" s="199"/>
      <c r="H116" s="199"/>
      <c r="I116" s="199"/>
      <c r="J116" s="199"/>
      <c r="K116" s="199"/>
      <c r="L116" s="199"/>
      <c r="M116" s="199"/>
      <c r="N116" s="199"/>
      <c r="O116" s="199"/>
      <c r="P116" s="199"/>
      <c r="Q116" s="2"/>
      <c r="R116" s="2"/>
      <c r="S116" s="2"/>
      <c r="T116" s="2"/>
    </row>
    <row r="117" spans="1:20">
      <c r="A117" s="199"/>
      <c r="B117" s="199"/>
      <c r="C117" s="199"/>
      <c r="D117" s="199"/>
      <c r="E117" s="199"/>
      <c r="F117" s="199"/>
      <c r="G117" s="199"/>
      <c r="H117" s="199"/>
      <c r="I117" s="199"/>
      <c r="J117" s="199"/>
      <c r="K117" s="199"/>
      <c r="L117" s="199"/>
      <c r="M117" s="199"/>
      <c r="N117" s="199"/>
      <c r="O117" s="199"/>
      <c r="P117" s="199"/>
      <c r="Q117" s="2"/>
      <c r="R117" s="2"/>
      <c r="S117" s="2"/>
      <c r="T117" s="2"/>
    </row>
    <row r="118" spans="1:20">
      <c r="A118" s="199"/>
      <c r="B118" s="199"/>
      <c r="C118" s="199"/>
      <c r="D118" s="199"/>
      <c r="E118" s="199"/>
      <c r="F118" s="199"/>
      <c r="G118" s="199"/>
      <c r="H118" s="199"/>
      <c r="I118" s="199"/>
      <c r="J118" s="199"/>
      <c r="K118" s="199"/>
      <c r="L118" s="199"/>
      <c r="M118" s="199"/>
      <c r="N118" s="199"/>
      <c r="O118" s="199"/>
      <c r="P118" s="199"/>
      <c r="Q118" s="2"/>
      <c r="R118" s="2"/>
      <c r="S118" s="2"/>
      <c r="T118" s="2"/>
    </row>
    <row r="119" spans="1:20">
      <c r="A119" s="199"/>
      <c r="B119" s="199"/>
      <c r="C119" s="199"/>
      <c r="D119" s="199"/>
      <c r="E119" s="199"/>
      <c r="F119" s="199"/>
      <c r="G119" s="199"/>
      <c r="H119" s="199"/>
      <c r="I119" s="199"/>
      <c r="J119" s="199"/>
      <c r="K119" s="199"/>
      <c r="L119" s="199"/>
      <c r="M119" s="199"/>
      <c r="N119" s="199"/>
      <c r="O119" s="199"/>
      <c r="P119" s="199"/>
      <c r="Q119" s="2"/>
      <c r="R119" s="2"/>
      <c r="S119" s="2"/>
      <c r="T119" s="2"/>
    </row>
    <row r="120" spans="1:20">
      <c r="A120" s="199"/>
      <c r="B120" s="199"/>
      <c r="C120" s="199"/>
      <c r="D120" s="199"/>
      <c r="E120" s="199"/>
      <c r="F120" s="199"/>
      <c r="G120" s="199"/>
      <c r="H120" s="199"/>
      <c r="I120" s="199"/>
      <c r="J120" s="199"/>
      <c r="K120" s="199"/>
      <c r="L120" s="199"/>
      <c r="M120" s="199"/>
      <c r="N120" s="199"/>
      <c r="O120" s="199"/>
      <c r="P120" s="199"/>
      <c r="Q120" s="2"/>
      <c r="R120" s="2"/>
      <c r="S120" s="2"/>
      <c r="T120" s="2"/>
    </row>
    <row r="121" spans="1:20">
      <c r="A121" s="199"/>
      <c r="B121" s="199"/>
      <c r="C121" s="199"/>
      <c r="D121" s="199"/>
      <c r="E121" s="199"/>
      <c r="F121" s="199"/>
      <c r="G121" s="199"/>
      <c r="H121" s="199"/>
      <c r="I121" s="199"/>
      <c r="J121" s="199"/>
      <c r="K121" s="199"/>
      <c r="L121" s="199"/>
      <c r="M121" s="199"/>
      <c r="N121" s="199"/>
      <c r="O121" s="199"/>
      <c r="P121" s="199"/>
      <c r="Q121" s="2"/>
      <c r="R121" s="2"/>
      <c r="S121" s="2"/>
      <c r="T121" s="2"/>
    </row>
    <row r="122" spans="1:20">
      <c r="A122" s="199"/>
      <c r="B122" s="199"/>
      <c r="C122" s="199"/>
      <c r="D122" s="199"/>
      <c r="E122" s="199"/>
      <c r="F122" s="199"/>
      <c r="G122" s="199"/>
      <c r="H122" s="199"/>
      <c r="I122" s="199"/>
      <c r="J122" s="199"/>
      <c r="K122" s="199"/>
      <c r="L122" s="199"/>
      <c r="M122" s="199"/>
      <c r="N122" s="199"/>
      <c r="O122" s="199"/>
      <c r="P122" s="199"/>
      <c r="Q122" s="2"/>
      <c r="R122" s="2"/>
      <c r="S122" s="2"/>
      <c r="T122" s="2"/>
    </row>
    <row r="123" spans="1:20">
      <c r="A123" s="199"/>
      <c r="B123" s="199"/>
      <c r="C123" s="199"/>
      <c r="D123" s="199"/>
      <c r="E123" s="199"/>
      <c r="F123" s="199"/>
      <c r="G123" s="199"/>
      <c r="H123" s="199"/>
      <c r="I123" s="199"/>
      <c r="J123" s="199"/>
      <c r="K123" s="199"/>
      <c r="L123" s="199"/>
      <c r="M123" s="199"/>
      <c r="N123" s="199"/>
      <c r="O123" s="199"/>
      <c r="P123" s="199"/>
      <c r="Q123" s="2"/>
      <c r="R123" s="2"/>
      <c r="S123" s="2"/>
      <c r="T123" s="2"/>
    </row>
    <row r="124" spans="1:20">
      <c r="A124" s="199"/>
      <c r="B124" s="199"/>
      <c r="C124" s="199"/>
      <c r="D124" s="199"/>
      <c r="E124" s="199"/>
      <c r="F124" s="199"/>
      <c r="G124" s="199"/>
      <c r="H124" s="199"/>
      <c r="I124" s="199"/>
      <c r="J124" s="199"/>
      <c r="K124" s="199"/>
      <c r="L124" s="199"/>
      <c r="M124" s="199"/>
      <c r="N124" s="199"/>
      <c r="O124" s="199"/>
      <c r="P124" s="199"/>
      <c r="Q124" s="2"/>
      <c r="R124" s="2"/>
      <c r="S124" s="2"/>
      <c r="T124" s="2"/>
    </row>
    <row r="125" spans="1:20">
      <c r="A125" s="199"/>
      <c r="B125" s="199"/>
      <c r="C125" s="199"/>
      <c r="D125" s="199"/>
      <c r="E125" s="199"/>
      <c r="F125" s="199"/>
      <c r="G125" s="199"/>
      <c r="H125" s="199"/>
      <c r="I125" s="199"/>
      <c r="J125" s="199"/>
      <c r="K125" s="199"/>
      <c r="L125" s="199"/>
      <c r="M125" s="199"/>
      <c r="N125" s="199"/>
      <c r="O125" s="199"/>
      <c r="P125" s="199"/>
      <c r="Q125" s="2"/>
      <c r="R125" s="2"/>
      <c r="S125" s="2"/>
      <c r="T125" s="2"/>
    </row>
    <row r="126" spans="1:20">
      <c r="A126" s="199"/>
      <c r="B126" s="199"/>
      <c r="C126" s="199"/>
      <c r="D126" s="199"/>
      <c r="E126" s="199"/>
      <c r="F126" s="199"/>
      <c r="G126" s="199"/>
      <c r="H126" s="199"/>
      <c r="I126" s="199"/>
      <c r="J126" s="199"/>
      <c r="K126" s="199"/>
      <c r="L126" s="199"/>
      <c r="M126" s="199"/>
      <c r="N126" s="199"/>
      <c r="O126" s="199"/>
      <c r="P126" s="199"/>
      <c r="Q126" s="2"/>
      <c r="R126" s="2"/>
      <c r="S126" s="2"/>
      <c r="T126" s="2"/>
    </row>
    <row r="127" spans="1:20">
      <c r="A127" s="199"/>
      <c r="B127" s="199"/>
      <c r="C127" s="199"/>
      <c r="D127" s="199"/>
      <c r="E127" s="199"/>
      <c r="F127" s="199"/>
      <c r="G127" s="199"/>
      <c r="H127" s="199"/>
      <c r="I127" s="199"/>
      <c r="J127" s="199"/>
      <c r="K127" s="199"/>
      <c r="L127" s="199"/>
      <c r="M127" s="199"/>
      <c r="N127" s="199"/>
      <c r="O127" s="199"/>
      <c r="P127" s="199"/>
      <c r="Q127" s="2"/>
      <c r="R127" s="2"/>
      <c r="S127" s="2"/>
      <c r="T127" s="2"/>
    </row>
    <row r="128" spans="1:20">
      <c r="A128" s="199"/>
      <c r="B128" s="199"/>
      <c r="C128" s="199"/>
      <c r="D128" s="199"/>
      <c r="E128" s="199"/>
      <c r="F128" s="199"/>
      <c r="G128" s="199"/>
      <c r="H128" s="199"/>
      <c r="I128" s="199"/>
      <c r="J128" s="199"/>
      <c r="K128" s="199"/>
      <c r="L128" s="199"/>
      <c r="M128" s="199"/>
      <c r="N128" s="199"/>
      <c r="O128" s="199"/>
      <c r="P128" s="199"/>
      <c r="Q128" s="2"/>
      <c r="R128" s="2"/>
      <c r="S128" s="2"/>
      <c r="T128" s="2"/>
    </row>
    <row r="129" spans="1:20">
      <c r="A129" s="2"/>
      <c r="B129" s="2"/>
      <c r="C129" s="2"/>
      <c r="D129" s="2"/>
      <c r="E129" s="2"/>
      <c r="F129" s="2"/>
      <c r="G129" s="2"/>
      <c r="H129" s="2"/>
      <c r="I129" s="2"/>
      <c r="J129" s="2"/>
      <c r="K129" s="2"/>
      <c r="L129" s="2"/>
      <c r="M129" s="2"/>
      <c r="N129" s="2"/>
      <c r="O129" s="2"/>
      <c r="P129" s="2"/>
      <c r="Q129" s="2"/>
      <c r="R129" s="2"/>
      <c r="S129" s="2"/>
      <c r="T129" s="2"/>
    </row>
    <row r="130" spans="1:20">
      <c r="A130" s="2"/>
      <c r="B130" s="2"/>
      <c r="C130" s="2"/>
      <c r="D130" s="2"/>
      <c r="E130" s="2"/>
      <c r="F130" s="2"/>
      <c r="G130" s="2"/>
      <c r="H130" s="2"/>
      <c r="I130" s="2"/>
      <c r="J130" s="2"/>
      <c r="K130" s="2"/>
      <c r="L130" s="2"/>
      <c r="M130" s="2"/>
      <c r="N130" s="2"/>
      <c r="O130" s="2"/>
      <c r="P130" s="2"/>
      <c r="Q130" s="2"/>
      <c r="R130" s="2"/>
      <c r="S130" s="2"/>
      <c r="T130" s="2"/>
    </row>
    <row r="131" spans="1:20">
      <c r="A131" s="2"/>
      <c r="B131" s="2"/>
      <c r="C131" s="2"/>
      <c r="D131" s="2"/>
      <c r="E131" s="2"/>
      <c r="F131" s="2"/>
      <c r="G131" s="2"/>
      <c r="H131" s="2"/>
      <c r="I131" s="2"/>
      <c r="J131" s="2"/>
      <c r="K131" s="2"/>
      <c r="L131" s="2"/>
      <c r="M131" s="2"/>
      <c r="N131" s="2"/>
      <c r="O131" s="2"/>
      <c r="P131" s="2"/>
      <c r="Q131" s="2"/>
      <c r="R131" s="2"/>
      <c r="S131" s="2"/>
      <c r="T131" s="2"/>
    </row>
    <row r="132" spans="1:20">
      <c r="A132" s="2"/>
      <c r="B132" s="2"/>
      <c r="C132" s="2"/>
      <c r="D132" s="2"/>
      <c r="E132" s="2"/>
      <c r="F132" s="2"/>
      <c r="G132" s="2"/>
      <c r="H132" s="2"/>
      <c r="I132" s="2"/>
      <c r="J132" s="2"/>
      <c r="K132" s="2"/>
      <c r="L132" s="2"/>
      <c r="M132" s="2"/>
      <c r="N132" s="2"/>
      <c r="O132" s="2"/>
      <c r="P132" s="2"/>
      <c r="Q132" s="2"/>
      <c r="R132" s="2"/>
      <c r="S132" s="2"/>
      <c r="T132" s="2"/>
    </row>
  </sheetData>
  <sheetProtection algorithmName="SHA-512" hashValue="a0AzRpDc8iB84hUPdl1ZE01+QXjsGXjbWtMj9ohflWEmca/Fi74rf4UjU7MaFGtP9TtBipwxkUS0/l4L1mVT0A==" saltValue="8Z6gLdCWxPDo/teDbqa1tA==" spinCount="100000" sheet="1" objects="1" scenarios="1"/>
  <mergeCells count="3">
    <mergeCell ref="B8:E8"/>
    <mergeCell ref="B5:C5"/>
    <mergeCell ref="B41:E41"/>
  </mergeCells>
  <pageMargins left="0.39370078740157483" right="0.47244094488188981" top="0.98425196850393704" bottom="0.98425196850393704" header="0.51181102362204722" footer="0.51181102362204722"/>
  <pageSetup paperSize="9" scale="70" firstPageNumber="0" orientation="portrait" blackAndWhite="1" horizontalDpi="4294967293" vertic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0"/>
    <pageSetUpPr fitToPage="1"/>
  </sheetPr>
  <dimension ref="A1:AI79"/>
  <sheetViews>
    <sheetView zoomScale="80" zoomScaleNormal="80" workbookViewId="0">
      <selection activeCell="B26" sqref="B26:C26"/>
    </sheetView>
  </sheetViews>
  <sheetFormatPr baseColWidth="10" defaultColWidth="11.7109375" defaultRowHeight="15.75"/>
  <cols>
    <col min="1" max="1" width="3.42578125" style="42" customWidth="1"/>
    <col min="2" max="2" width="54.42578125" style="42" customWidth="1"/>
    <col min="3" max="3" width="40.42578125" style="42" customWidth="1"/>
    <col min="4" max="6" width="19.140625" style="42" customWidth="1"/>
    <col min="7" max="7" width="4" style="42" customWidth="1"/>
    <col min="8" max="9" width="19.140625" style="42" customWidth="1"/>
    <col min="10" max="10" width="7.42578125" style="42" customWidth="1"/>
    <col min="11" max="11" width="17.85546875" style="199" customWidth="1"/>
    <col min="12" max="12" width="3.42578125" style="199" customWidth="1"/>
    <col min="13" max="13" width="4.42578125" style="199" customWidth="1"/>
    <col min="14" max="14" width="25.42578125" style="199" customWidth="1"/>
    <col min="15" max="15" width="12.42578125" style="199" customWidth="1"/>
    <col min="16" max="16" width="17.85546875" style="199" customWidth="1"/>
    <col min="17" max="17" width="20.42578125" style="199" customWidth="1"/>
    <col min="18" max="18" width="21.85546875" style="42" customWidth="1"/>
    <col min="19" max="19" width="31.140625" style="42" customWidth="1"/>
    <col min="20" max="20" width="31.28515625" style="42" customWidth="1"/>
    <col min="21" max="21" width="23" style="42" customWidth="1"/>
    <col min="22" max="22" width="22.140625" style="42" customWidth="1"/>
    <col min="23" max="23" width="17" style="42" customWidth="1"/>
    <col min="24" max="24" width="16.28515625" style="42" customWidth="1"/>
    <col min="25" max="25" width="18.28515625" style="42" customWidth="1"/>
    <col min="26" max="26" width="19.140625" style="42" customWidth="1"/>
    <col min="27" max="16384" width="11.7109375" style="42"/>
  </cols>
  <sheetData>
    <row r="1" spans="1:35" ht="34.5" thickBot="1">
      <c r="A1" s="230"/>
      <c r="B1" s="708"/>
      <c r="C1" s="708"/>
      <c r="D1" s="230"/>
      <c r="E1" s="230"/>
      <c r="F1" s="230"/>
      <c r="G1" s="230"/>
      <c r="H1" s="230"/>
      <c r="I1" s="230"/>
      <c r="J1" s="230"/>
      <c r="K1" s="227"/>
      <c r="L1" s="228"/>
      <c r="N1" s="229"/>
      <c r="O1" s="229"/>
      <c r="P1" s="229"/>
      <c r="Q1" s="229"/>
      <c r="R1" s="8"/>
    </row>
    <row r="2" spans="1:35" ht="18.75" thickBot="1">
      <c r="A2" s="230"/>
      <c r="B2" s="558" t="str">
        <f>+Kapitalbedarfsplanung!B5</f>
        <v>Datum: xx.xx.xxxx</v>
      </c>
      <c r="C2" s="708"/>
      <c r="D2" s="230"/>
      <c r="E2" s="230"/>
      <c r="F2" s="230"/>
      <c r="G2" s="230"/>
      <c r="H2" s="230"/>
      <c r="I2" s="230"/>
      <c r="J2" s="230"/>
    </row>
    <row r="3" spans="1:35" ht="18.75" thickBot="1">
      <c r="A3" s="230"/>
      <c r="B3" s="230"/>
      <c r="C3" s="709"/>
      <c r="D3" s="230"/>
      <c r="E3" s="230"/>
      <c r="F3" s="230"/>
      <c r="G3" s="230"/>
      <c r="H3" s="230"/>
      <c r="I3" s="230"/>
      <c r="J3" s="230"/>
    </row>
    <row r="4" spans="1:35" ht="27" thickBot="1">
      <c r="A4" s="230"/>
      <c r="B4" s="804" t="str">
        <f>+Kapitalbedarfsplanung!B7</f>
        <v>Name des Projektes:   XXX</v>
      </c>
      <c r="C4" s="805"/>
      <c r="D4" s="230"/>
      <c r="E4" s="230"/>
      <c r="F4" s="230"/>
      <c r="G4" s="230"/>
      <c r="H4" s="588" t="s">
        <v>2</v>
      </c>
      <c r="I4" s="230"/>
      <c r="J4" s="230"/>
    </row>
    <row r="5" spans="1:35" hidden="1">
      <c r="A5" s="230"/>
      <c r="B5" s="230"/>
      <c r="C5" s="230"/>
      <c r="D5" s="230"/>
      <c r="E5" s="230"/>
      <c r="F5" s="230"/>
      <c r="G5" s="230"/>
      <c r="H5" s="710"/>
      <c r="I5" s="230"/>
      <c r="J5" s="230"/>
    </row>
    <row r="6" spans="1:35" hidden="1">
      <c r="A6" s="230"/>
      <c r="B6" s="230"/>
      <c r="C6" s="230"/>
      <c r="D6" s="230"/>
      <c r="E6" s="230"/>
      <c r="F6" s="230"/>
      <c r="G6" s="230"/>
      <c r="H6" s="710"/>
      <c r="I6" s="230"/>
      <c r="J6" s="230"/>
    </row>
    <row r="7" spans="1:35" hidden="1">
      <c r="A7" s="230"/>
      <c r="B7" s="230"/>
      <c r="C7" s="230"/>
      <c r="D7" s="230"/>
      <c r="E7" s="230"/>
      <c r="F7" s="230"/>
      <c r="G7" s="230"/>
      <c r="H7" s="710"/>
      <c r="I7" s="230"/>
      <c r="J7" s="230"/>
    </row>
    <row r="8" spans="1:35" s="230" customFormat="1" ht="15" hidden="1">
      <c r="H8" s="710"/>
      <c r="K8" s="199"/>
      <c r="L8" s="199"/>
      <c r="M8" s="199"/>
      <c r="N8" s="199"/>
      <c r="O8" s="199"/>
      <c r="P8" s="199"/>
      <c r="Q8" s="199"/>
    </row>
    <row r="9" spans="1:35" ht="23.1" customHeight="1" thickBot="1">
      <c r="A9" s="230"/>
      <c r="B9" s="230"/>
      <c r="C9" s="230"/>
      <c r="D9" s="711"/>
      <c r="E9" s="711"/>
      <c r="F9" s="711"/>
      <c r="G9" s="711"/>
      <c r="H9" s="712" t="s">
        <v>38</v>
      </c>
      <c r="I9" s="713"/>
      <c r="J9" s="230"/>
      <c r="R9" s="43"/>
      <c r="S9" s="43"/>
      <c r="T9" s="43"/>
      <c r="U9" s="43"/>
      <c r="V9" s="43"/>
      <c r="W9" s="43"/>
      <c r="X9" s="43"/>
      <c r="Y9" s="43"/>
      <c r="Z9" s="43"/>
      <c r="AA9" s="43"/>
      <c r="AB9" s="43"/>
      <c r="AC9" s="43"/>
      <c r="AD9" s="43"/>
      <c r="AE9" s="43"/>
      <c r="AF9" s="43"/>
      <c r="AG9" s="43"/>
      <c r="AH9" s="43"/>
      <c r="AI9" s="43"/>
    </row>
    <row r="10" spans="1:35" ht="23.1" customHeight="1" thickBot="1">
      <c r="A10" s="230"/>
      <c r="B10" s="838" t="s">
        <v>1599</v>
      </c>
      <c r="C10" s="839"/>
      <c r="D10" s="711"/>
      <c r="E10" s="711"/>
      <c r="F10" s="711"/>
      <c r="G10" s="711"/>
      <c r="H10" s="712"/>
      <c r="I10" s="713"/>
      <c r="J10" s="230"/>
      <c r="R10" s="43"/>
      <c r="S10" s="43"/>
      <c r="T10" s="43"/>
      <c r="U10" s="43"/>
      <c r="V10" s="43"/>
      <c r="W10" s="43"/>
      <c r="X10" s="43"/>
      <c r="Y10" s="43"/>
      <c r="Z10" s="43"/>
      <c r="AA10" s="43"/>
      <c r="AB10" s="43"/>
      <c r="AC10" s="43"/>
      <c r="AD10" s="43"/>
      <c r="AE10" s="43"/>
      <c r="AF10" s="43"/>
      <c r="AG10" s="43"/>
      <c r="AH10" s="43"/>
      <c r="AI10" s="43"/>
    </row>
    <row r="11" spans="1:35" ht="31.5">
      <c r="A11" s="230"/>
      <c r="B11" s="835" t="s">
        <v>1438</v>
      </c>
      <c r="C11" s="836"/>
      <c r="D11" s="765" t="s">
        <v>1602</v>
      </c>
      <c r="E11" s="765" t="s">
        <v>1603</v>
      </c>
      <c r="F11" s="766" t="s">
        <v>1604</v>
      </c>
      <c r="G11" s="711"/>
      <c r="H11" s="231" t="s">
        <v>1</v>
      </c>
      <c r="I11" s="230"/>
      <c r="J11" s="230"/>
      <c r="M11" s="232"/>
      <c r="R11" s="43"/>
      <c r="S11" s="43"/>
      <c r="T11" s="43"/>
      <c r="U11" s="43"/>
      <c r="V11" s="43"/>
      <c r="W11" s="43"/>
      <c r="X11" s="43"/>
      <c r="Y11" s="43"/>
      <c r="Z11" s="43"/>
      <c r="AA11" s="43"/>
      <c r="AB11" s="43"/>
      <c r="AC11" s="43"/>
      <c r="AD11" s="43"/>
      <c r="AE11" s="43"/>
      <c r="AF11" s="43"/>
      <c r="AG11" s="43"/>
      <c r="AH11" s="43"/>
      <c r="AI11" s="43"/>
    </row>
    <row r="12" spans="1:35" ht="18">
      <c r="A12" s="230"/>
      <c r="B12" s="835" t="s">
        <v>1731</v>
      </c>
      <c r="C12" s="837"/>
      <c r="D12" s="769" t="s">
        <v>1606</v>
      </c>
      <c r="E12" s="767" t="str">
        <f>+D12</f>
        <v>TMJ-TMJ</v>
      </c>
      <c r="F12" s="768" t="str">
        <f>+E12</f>
        <v>TMJ-TMJ</v>
      </c>
      <c r="G12" s="711"/>
      <c r="H12" s="231"/>
      <c r="I12" s="230"/>
      <c r="J12" s="230"/>
      <c r="M12" s="232"/>
      <c r="R12" s="43"/>
      <c r="S12" s="43"/>
      <c r="T12" s="43"/>
      <c r="U12" s="43"/>
      <c r="V12" s="43"/>
      <c r="W12" s="43"/>
      <c r="X12" s="43"/>
      <c r="Y12" s="43"/>
      <c r="Z12" s="43"/>
      <c r="AA12" s="43"/>
      <c r="AB12" s="43"/>
      <c r="AC12" s="43"/>
      <c r="AD12" s="43"/>
      <c r="AE12" s="43"/>
      <c r="AF12" s="43"/>
      <c r="AG12" s="43"/>
      <c r="AH12" s="43"/>
      <c r="AI12" s="43"/>
    </row>
    <row r="13" spans="1:35" ht="18">
      <c r="A13" s="230"/>
      <c r="B13" s="835"/>
      <c r="C13" s="836"/>
      <c r="D13" s="770">
        <f>+Rentabilitätsberechnung!C11</f>
        <v>0</v>
      </c>
      <c r="E13" s="770">
        <f>+Rentabilitätsberechnung!D11</f>
        <v>0</v>
      </c>
      <c r="F13" s="771">
        <f>+Rentabilitätsberechnung!E11</f>
        <v>0</v>
      </c>
      <c r="G13" s="711"/>
      <c r="H13" s="231"/>
      <c r="I13" s="230"/>
      <c r="J13" s="230"/>
      <c r="M13" s="232"/>
      <c r="R13" s="43"/>
      <c r="S13" s="43"/>
      <c r="T13" s="43"/>
      <c r="U13" s="43"/>
      <c r="V13" s="43"/>
      <c r="W13" s="43"/>
      <c r="X13" s="43"/>
      <c r="Y13" s="43"/>
      <c r="Z13" s="43"/>
      <c r="AA13" s="43"/>
      <c r="AB13" s="43"/>
      <c r="AC13" s="43"/>
      <c r="AD13" s="43"/>
      <c r="AE13" s="43"/>
      <c r="AF13" s="43"/>
      <c r="AG13" s="43"/>
      <c r="AH13" s="43"/>
      <c r="AI13" s="43"/>
    </row>
    <row r="14" spans="1:35" ht="18">
      <c r="A14" s="230"/>
      <c r="B14" s="835" t="s">
        <v>1732</v>
      </c>
      <c r="C14" s="836"/>
      <c r="D14" s="770">
        <f>+Rentabilitätsberechnung!C12</f>
        <v>0</v>
      </c>
      <c r="E14" s="774"/>
      <c r="F14" s="775"/>
      <c r="G14" s="711"/>
      <c r="H14" s="231"/>
      <c r="I14" s="230"/>
      <c r="J14" s="230"/>
      <c r="M14" s="232"/>
      <c r="R14" s="43"/>
      <c r="S14" s="43"/>
      <c r="T14" s="43"/>
      <c r="U14" s="43"/>
      <c r="V14" s="43"/>
      <c r="W14" s="43"/>
      <c r="X14" s="43"/>
      <c r="Y14" s="43"/>
      <c r="Z14" s="43"/>
      <c r="AA14" s="43"/>
      <c r="AB14" s="43"/>
      <c r="AC14" s="43"/>
      <c r="AD14" s="43"/>
      <c r="AE14" s="43"/>
      <c r="AF14" s="43"/>
      <c r="AG14" s="43"/>
      <c r="AH14" s="43"/>
      <c r="AI14" s="43"/>
    </row>
    <row r="15" spans="1:35" ht="23.1" customHeight="1" thickBot="1">
      <c r="A15" s="230"/>
      <c r="B15" s="831" t="s">
        <v>1600</v>
      </c>
      <c r="C15" s="832"/>
      <c r="D15" s="772" t="s">
        <v>1598</v>
      </c>
      <c r="E15" s="772" t="s">
        <v>1598</v>
      </c>
      <c r="F15" s="773" t="s">
        <v>1598</v>
      </c>
      <c r="G15" s="711"/>
      <c r="H15" s="229"/>
      <c r="I15" s="230"/>
      <c r="J15" s="230"/>
      <c r="L15" s="233"/>
      <c r="R15" s="43"/>
      <c r="X15" s="43"/>
      <c r="Y15" s="43"/>
      <c r="Z15" s="43"/>
      <c r="AA15" s="43"/>
      <c r="AB15" s="43"/>
      <c r="AC15" s="43"/>
      <c r="AD15" s="43"/>
      <c r="AE15" s="43"/>
      <c r="AF15" s="43"/>
      <c r="AG15" s="43"/>
      <c r="AH15" s="43"/>
      <c r="AI15" s="43"/>
    </row>
    <row r="16" spans="1:35" ht="23.1" customHeight="1">
      <c r="A16" s="230"/>
      <c r="B16" s="833" t="s">
        <v>41</v>
      </c>
      <c r="C16" s="834"/>
      <c r="D16" s="739"/>
      <c r="E16" s="739"/>
      <c r="F16" s="739"/>
      <c r="G16" s="711"/>
      <c r="H16" s="229" t="s">
        <v>185</v>
      </c>
      <c r="I16" s="230"/>
      <c r="J16" s="230"/>
      <c r="L16" s="234"/>
      <c r="R16" s="43"/>
      <c r="X16" s="9"/>
      <c r="Y16" s="43"/>
      <c r="Z16" s="43"/>
      <c r="AA16" s="43"/>
      <c r="AB16" s="43"/>
      <c r="AC16" s="43"/>
      <c r="AD16" s="43"/>
      <c r="AE16" s="43"/>
      <c r="AF16" s="43"/>
      <c r="AG16" s="43"/>
      <c r="AH16" s="43"/>
      <c r="AI16" s="43"/>
    </row>
    <row r="17" spans="1:35" ht="23.1" customHeight="1">
      <c r="A17" s="230"/>
      <c r="B17" s="826" t="s">
        <v>42</v>
      </c>
      <c r="C17" s="827"/>
      <c r="D17" s="739"/>
      <c r="E17" s="739"/>
      <c r="F17" s="739"/>
      <c r="G17" s="711"/>
      <c r="H17" s="229" t="s">
        <v>1649</v>
      </c>
      <c r="I17" s="230"/>
      <c r="J17" s="230"/>
      <c r="L17" s="234"/>
      <c r="R17" s="43"/>
      <c r="X17" s="5"/>
      <c r="Y17" s="43"/>
      <c r="Z17" s="43"/>
      <c r="AA17" s="43"/>
      <c r="AB17" s="43"/>
      <c r="AC17" s="43"/>
      <c r="AD17" s="43"/>
      <c r="AE17" s="43"/>
      <c r="AF17" s="43"/>
      <c r="AG17" s="43"/>
      <c r="AH17" s="43"/>
      <c r="AI17" s="43"/>
    </row>
    <row r="18" spans="1:35" ht="23.1" customHeight="1">
      <c r="A18" s="230"/>
      <c r="B18" s="826" t="s">
        <v>1502</v>
      </c>
      <c r="C18" s="827"/>
      <c r="D18" s="739"/>
      <c r="E18" s="739"/>
      <c r="F18" s="739"/>
      <c r="G18" s="711"/>
      <c r="H18" s="229" t="s">
        <v>186</v>
      </c>
      <c r="I18" s="230"/>
      <c r="J18" s="230"/>
      <c r="L18" s="234"/>
      <c r="R18" s="43"/>
      <c r="X18" s="5"/>
      <c r="Y18" s="43"/>
      <c r="Z18" s="43"/>
      <c r="AA18" s="43"/>
      <c r="AB18" s="43"/>
      <c r="AC18" s="43"/>
      <c r="AD18" s="43"/>
      <c r="AE18" s="43"/>
      <c r="AF18" s="43"/>
      <c r="AG18" s="43"/>
      <c r="AH18" s="43"/>
      <c r="AI18" s="43"/>
    </row>
    <row r="19" spans="1:35" ht="23.1" customHeight="1">
      <c r="A19" s="230"/>
      <c r="B19" s="826" t="s">
        <v>43</v>
      </c>
      <c r="C19" s="827"/>
      <c r="D19" s="739"/>
      <c r="E19" s="739"/>
      <c r="F19" s="739"/>
      <c r="G19" s="711"/>
      <c r="H19" s="229" t="s">
        <v>187</v>
      </c>
      <c r="I19" s="230"/>
      <c r="J19" s="230"/>
      <c r="L19" s="234"/>
      <c r="R19" s="43"/>
      <c r="X19" s="5"/>
      <c r="Y19" s="43"/>
      <c r="Z19" s="43"/>
      <c r="AA19" s="43"/>
      <c r="AB19" s="43"/>
      <c r="AC19" s="43"/>
      <c r="AD19" s="43"/>
      <c r="AE19" s="43"/>
      <c r="AF19" s="43"/>
      <c r="AG19" s="43"/>
      <c r="AH19" s="43"/>
      <c r="AI19" s="43"/>
    </row>
    <row r="20" spans="1:35" ht="23.1" customHeight="1">
      <c r="A20" s="230"/>
      <c r="B20" s="826" t="s">
        <v>1647</v>
      </c>
      <c r="C20" s="827"/>
      <c r="D20" s="739"/>
      <c r="E20" s="739"/>
      <c r="F20" s="739"/>
      <c r="G20" s="711"/>
      <c r="H20" s="229" t="s">
        <v>1648</v>
      </c>
      <c r="I20" s="230"/>
      <c r="J20" s="230"/>
      <c r="L20" s="234"/>
      <c r="R20" s="43"/>
      <c r="X20" s="5"/>
      <c r="Y20" s="43"/>
      <c r="Z20" s="43"/>
      <c r="AA20" s="43"/>
      <c r="AB20" s="43"/>
      <c r="AC20" s="43"/>
      <c r="AD20" s="43"/>
      <c r="AE20" s="43"/>
      <c r="AF20" s="43"/>
      <c r="AG20" s="43"/>
      <c r="AH20" s="43"/>
      <c r="AI20" s="43"/>
    </row>
    <row r="21" spans="1:35" ht="23.1" customHeight="1">
      <c r="A21" s="230"/>
      <c r="B21" s="826" t="s">
        <v>1635</v>
      </c>
      <c r="C21" s="827"/>
      <c r="D21" s="739"/>
      <c r="E21" s="739"/>
      <c r="F21" s="739"/>
      <c r="G21" s="711"/>
      <c r="H21" s="229" t="s">
        <v>1641</v>
      </c>
      <c r="I21" s="230"/>
      <c r="J21" s="230"/>
      <c r="L21" s="234"/>
      <c r="R21" s="43"/>
      <c r="X21" s="5"/>
      <c r="Y21" s="9"/>
      <c r="Z21" s="9"/>
      <c r="AA21" s="9"/>
      <c r="AB21" s="9"/>
      <c r="AC21" s="9"/>
      <c r="AD21" s="9"/>
      <c r="AE21" s="9"/>
      <c r="AF21" s="9"/>
      <c r="AG21" s="43"/>
      <c r="AH21" s="43"/>
      <c r="AI21" s="43"/>
    </row>
    <row r="22" spans="1:35" ht="23.1" customHeight="1">
      <c r="A22" s="230"/>
      <c r="B22" s="826" t="s">
        <v>1650</v>
      </c>
      <c r="C22" s="827"/>
      <c r="D22" s="739"/>
      <c r="E22" s="739"/>
      <c r="F22" s="739"/>
      <c r="G22" s="711"/>
      <c r="H22" s="229" t="s">
        <v>44</v>
      </c>
      <c r="I22" s="230"/>
      <c r="J22" s="230"/>
      <c r="L22" s="234"/>
      <c r="R22" s="43"/>
      <c r="X22" s="5"/>
      <c r="Y22" s="5"/>
      <c r="Z22" s="5"/>
      <c r="AA22" s="5"/>
      <c r="AB22" s="7"/>
      <c r="AC22" s="7"/>
      <c r="AD22" s="9"/>
      <c r="AE22" s="9"/>
      <c r="AF22" s="9"/>
      <c r="AG22" s="43"/>
      <c r="AH22" s="43"/>
      <c r="AI22" s="43"/>
    </row>
    <row r="23" spans="1:35" ht="23.1" customHeight="1">
      <c r="A23" s="230"/>
      <c r="B23" s="826" t="s">
        <v>45</v>
      </c>
      <c r="C23" s="827"/>
      <c r="D23" s="739"/>
      <c r="E23" s="739"/>
      <c r="F23" s="739"/>
      <c r="G23" s="711"/>
      <c r="H23" s="229" t="s">
        <v>46</v>
      </c>
      <c r="I23" s="230"/>
      <c r="J23" s="230"/>
      <c r="L23" s="234"/>
      <c r="R23" s="43"/>
      <c r="X23" s="5"/>
      <c r="Y23" s="5"/>
      <c r="Z23" s="5"/>
      <c r="AA23" s="5"/>
      <c r="AB23" s="7"/>
      <c r="AC23" s="7"/>
      <c r="AD23" s="9"/>
      <c r="AE23" s="9"/>
      <c r="AF23" s="9"/>
      <c r="AG23" s="43"/>
      <c r="AH23" s="43"/>
      <c r="AI23" s="43"/>
    </row>
    <row r="24" spans="1:35" ht="23.1" customHeight="1">
      <c r="A24" s="230"/>
      <c r="B24" s="826" t="s">
        <v>47</v>
      </c>
      <c r="C24" s="827"/>
      <c r="D24" s="739"/>
      <c r="E24" s="739"/>
      <c r="F24" s="739"/>
      <c r="G24" s="711"/>
      <c r="H24" s="229" t="s">
        <v>48</v>
      </c>
      <c r="I24" s="230"/>
      <c r="J24" s="230"/>
      <c r="L24" s="234"/>
      <c r="R24" s="43"/>
      <c r="X24" s="5"/>
      <c r="Y24" s="5"/>
      <c r="Z24" s="5"/>
      <c r="AA24" s="5"/>
      <c r="AB24" s="7"/>
      <c r="AC24" s="7"/>
      <c r="AD24" s="9"/>
      <c r="AE24" s="9"/>
      <c r="AF24" s="9"/>
      <c r="AG24" s="43"/>
      <c r="AH24" s="43"/>
      <c r="AI24" s="43"/>
    </row>
    <row r="25" spans="1:35" ht="23.1" customHeight="1">
      <c r="A25" s="230"/>
      <c r="B25" s="826" t="s">
        <v>1589</v>
      </c>
      <c r="C25" s="827"/>
      <c r="D25" s="739"/>
      <c r="E25" s="739"/>
      <c r="F25" s="739"/>
      <c r="G25" s="711"/>
      <c r="H25" s="229" t="s">
        <v>49</v>
      </c>
      <c r="I25" s="230"/>
      <c r="J25" s="230"/>
      <c r="L25" s="234"/>
      <c r="R25" s="43"/>
      <c r="X25" s="5"/>
      <c r="Y25" s="5"/>
      <c r="Z25" s="5"/>
      <c r="AA25" s="5"/>
      <c r="AB25" s="7"/>
      <c r="AC25" s="7"/>
      <c r="AD25" s="9"/>
      <c r="AE25" s="9"/>
      <c r="AF25" s="9"/>
      <c r="AG25" s="43"/>
      <c r="AH25" s="43"/>
      <c r="AI25" s="43"/>
    </row>
    <row r="26" spans="1:35" ht="23.1" customHeight="1">
      <c r="A26" s="230"/>
      <c r="B26" s="826" t="s">
        <v>51</v>
      </c>
      <c r="C26" s="827"/>
      <c r="D26" s="739"/>
      <c r="E26" s="739"/>
      <c r="F26" s="739"/>
      <c r="G26" s="711"/>
      <c r="H26" s="531" t="s">
        <v>1638</v>
      </c>
      <c r="I26" s="230"/>
      <c r="J26" s="230"/>
      <c r="L26" s="234"/>
      <c r="R26" s="43"/>
      <c r="X26" s="5"/>
      <c r="Y26" s="5"/>
      <c r="Z26" s="5"/>
      <c r="AA26" s="5"/>
      <c r="AB26" s="7"/>
      <c r="AC26" s="7"/>
      <c r="AD26" s="9"/>
      <c r="AE26" s="9"/>
      <c r="AF26" s="9"/>
      <c r="AG26" s="43"/>
      <c r="AH26" s="43"/>
      <c r="AI26" s="43"/>
    </row>
    <row r="27" spans="1:35" ht="23.1" customHeight="1">
      <c r="A27" s="230"/>
      <c r="B27" s="826" t="s">
        <v>50</v>
      </c>
      <c r="C27" s="827"/>
      <c r="D27" s="739"/>
      <c r="E27" s="739"/>
      <c r="F27" s="739"/>
      <c r="G27" s="711"/>
      <c r="H27" s="531" t="s">
        <v>1637</v>
      </c>
      <c r="I27" s="230"/>
      <c r="J27" s="230"/>
      <c r="L27" s="234"/>
      <c r="R27" s="43"/>
      <c r="S27" s="43"/>
      <c r="T27" s="43"/>
      <c r="U27" s="10"/>
      <c r="V27" s="10"/>
      <c r="W27" s="10"/>
      <c r="X27" s="10"/>
      <c r="Y27" s="5"/>
      <c r="Z27" s="5"/>
      <c r="AA27" s="5"/>
      <c r="AB27" s="7"/>
      <c r="AC27" s="7"/>
      <c r="AD27" s="9"/>
      <c r="AE27" s="9"/>
      <c r="AF27" s="9"/>
      <c r="AG27" s="43"/>
      <c r="AH27" s="43"/>
      <c r="AI27" s="43"/>
    </row>
    <row r="28" spans="1:35" ht="23.1" customHeight="1">
      <c r="A28" s="230"/>
      <c r="B28" s="826" t="s">
        <v>1472</v>
      </c>
      <c r="C28" s="827"/>
      <c r="D28" s="739"/>
      <c r="E28" s="739"/>
      <c r="F28" s="739"/>
      <c r="G28" s="711"/>
      <c r="H28" s="531" t="s">
        <v>1636</v>
      </c>
      <c r="I28" s="230"/>
      <c r="J28" s="230"/>
      <c r="L28" s="235"/>
      <c r="M28" s="236"/>
      <c r="N28" s="236"/>
      <c r="R28" s="11"/>
      <c r="S28" s="11"/>
      <c r="T28" s="11"/>
      <c r="U28" s="10"/>
      <c r="V28" s="10"/>
      <c r="W28" s="10"/>
      <c r="X28" s="10"/>
      <c r="Y28" s="5"/>
      <c r="Z28" s="5"/>
      <c r="AA28" s="5"/>
      <c r="AB28" s="7"/>
      <c r="AC28" s="7"/>
      <c r="AD28" s="9"/>
      <c r="AE28" s="9"/>
      <c r="AF28" s="9"/>
      <c r="AG28" s="43"/>
      <c r="AH28" s="43"/>
      <c r="AI28" s="43"/>
    </row>
    <row r="29" spans="1:35" ht="23.1" customHeight="1">
      <c r="A29" s="230"/>
      <c r="B29" s="826" t="s">
        <v>1473</v>
      </c>
      <c r="C29" s="827"/>
      <c r="D29" s="739"/>
      <c r="E29" s="739"/>
      <c r="F29" s="739"/>
      <c r="G29" s="711"/>
      <c r="H29" s="531" t="s">
        <v>1639</v>
      </c>
      <c r="I29" s="230"/>
      <c r="J29" s="230"/>
      <c r="L29" s="234"/>
      <c r="N29" s="237"/>
      <c r="W29" s="43"/>
      <c r="X29" s="43"/>
      <c r="Y29" s="5"/>
      <c r="Z29" s="5"/>
      <c r="AA29" s="5"/>
      <c r="AB29" s="7"/>
      <c r="AC29" s="7"/>
      <c r="AD29" s="9"/>
      <c r="AE29" s="9"/>
      <c r="AF29" s="9"/>
      <c r="AG29" s="43"/>
      <c r="AH29" s="43"/>
      <c r="AI29" s="43"/>
    </row>
    <row r="30" spans="1:35" ht="23.1" customHeight="1">
      <c r="A30" s="230"/>
      <c r="B30" s="826" t="s">
        <v>53</v>
      </c>
      <c r="C30" s="827"/>
      <c r="D30" s="739"/>
      <c r="E30" s="739"/>
      <c r="F30" s="739"/>
      <c r="G30" s="711"/>
      <c r="H30" s="531" t="s">
        <v>54</v>
      </c>
      <c r="I30" s="230"/>
      <c r="J30" s="230"/>
      <c r="L30" s="234"/>
      <c r="AA30" s="5"/>
      <c r="AB30" s="7"/>
      <c r="AC30" s="7"/>
      <c r="AD30" s="9"/>
      <c r="AE30" s="9"/>
      <c r="AF30" s="9"/>
      <c r="AG30" s="43"/>
      <c r="AH30" s="43"/>
      <c r="AI30" s="43"/>
    </row>
    <row r="31" spans="1:35" ht="23.1" customHeight="1">
      <c r="A31" s="230"/>
      <c r="B31" s="826" t="s">
        <v>1503</v>
      </c>
      <c r="C31" s="827"/>
      <c r="D31" s="739"/>
      <c r="E31" s="739"/>
      <c r="F31" s="739"/>
      <c r="G31" s="711"/>
      <c r="H31" s="531" t="s">
        <v>1594</v>
      </c>
      <c r="I31" s="230"/>
      <c r="J31" s="230"/>
      <c r="L31" s="235"/>
      <c r="M31" s="236"/>
      <c r="N31" s="236"/>
      <c r="O31" s="236"/>
      <c r="Z31" s="41"/>
      <c r="AA31" s="5"/>
      <c r="AB31" s="7"/>
      <c r="AC31" s="7"/>
      <c r="AD31" s="9"/>
      <c r="AE31" s="9"/>
      <c r="AF31" s="9"/>
      <c r="AG31" s="43"/>
      <c r="AH31" s="43"/>
      <c r="AI31" s="43"/>
    </row>
    <row r="32" spans="1:35" ht="23.1" customHeight="1" thickBot="1">
      <c r="A32" s="230"/>
      <c r="B32" s="533" t="s">
        <v>1504</v>
      </c>
      <c r="C32" s="534"/>
      <c r="D32" s="739"/>
      <c r="E32" s="739"/>
      <c r="F32" s="739"/>
      <c r="G32" s="711"/>
      <c r="H32" s="230"/>
      <c r="I32" s="230"/>
      <c r="J32" s="230"/>
      <c r="K32" s="232"/>
      <c r="L32" s="234"/>
      <c r="Z32" s="41"/>
      <c r="AA32" s="5"/>
      <c r="AB32" s="7"/>
      <c r="AC32" s="7"/>
      <c r="AD32" s="9"/>
      <c r="AE32" s="9"/>
      <c r="AF32" s="9"/>
      <c r="AG32" s="43"/>
      <c r="AH32" s="43"/>
      <c r="AI32" s="43"/>
    </row>
    <row r="33" spans="1:35" ht="23.1" customHeight="1" thickBot="1">
      <c r="A33" s="230"/>
      <c r="B33" s="814" t="s">
        <v>55</v>
      </c>
      <c r="C33" s="815"/>
      <c r="D33" s="776">
        <f>SUM(D16:D32)</f>
        <v>0</v>
      </c>
      <c r="E33" s="776">
        <f t="shared" ref="E33:F33" si="0">SUM(E16:E32)</f>
        <v>0</v>
      </c>
      <c r="F33" s="776">
        <f t="shared" si="0"/>
        <v>0</v>
      </c>
      <c r="G33" s="710"/>
      <c r="H33" s="710"/>
      <c r="I33" s="714"/>
      <c r="J33" s="230"/>
      <c r="AA33" s="5"/>
      <c r="AB33" s="7"/>
      <c r="AC33" s="7"/>
      <c r="AD33" s="9"/>
      <c r="AE33" s="9"/>
      <c r="AF33" s="9"/>
      <c r="AG33" s="43"/>
      <c r="AH33" s="43"/>
      <c r="AI33" s="43"/>
    </row>
    <row r="34" spans="1:35" ht="23.1" customHeight="1" thickBot="1">
      <c r="A34" s="230"/>
      <c r="B34" s="820" t="s">
        <v>1729</v>
      </c>
      <c r="C34" s="821"/>
      <c r="D34" s="748">
        <f>IF(Rentabilitätsberechnung!C$12&gt;0,+Privatentnahmen!D33*Rentabilitätsberechnung!C$12,Privatentnahmen!D33*12)</f>
        <v>0</v>
      </c>
      <c r="E34" s="748">
        <f>+E33*12</f>
        <v>0</v>
      </c>
      <c r="F34" s="748">
        <f>+F33*12</f>
        <v>0</v>
      </c>
      <c r="G34" s="710"/>
      <c r="H34" s="710"/>
      <c r="I34" s="714"/>
      <c r="J34" s="230"/>
      <c r="AA34" s="5"/>
      <c r="AB34" s="7"/>
      <c r="AC34" s="7"/>
      <c r="AD34" s="9"/>
      <c r="AE34" s="9"/>
      <c r="AF34" s="9"/>
      <c r="AG34" s="43"/>
      <c r="AH34" s="43"/>
      <c r="AI34" s="43"/>
    </row>
    <row r="35" spans="1:35" ht="31.5" customHeight="1">
      <c r="A35" s="230"/>
      <c r="B35" s="830" t="s">
        <v>56</v>
      </c>
      <c r="C35" s="830"/>
      <c r="D35" s="830"/>
      <c r="E35" s="830"/>
      <c r="F35" s="830"/>
      <c r="G35" s="238"/>
      <c r="H35" s="712" t="s">
        <v>38</v>
      </c>
      <c r="I35" s="238"/>
      <c r="J35" s="230"/>
      <c r="V35" s="13"/>
      <c r="W35" s="12"/>
      <c r="X35" s="12"/>
      <c r="Y35" s="7"/>
      <c r="Z35" s="7"/>
      <c r="AA35" s="7"/>
      <c r="AB35" s="7"/>
      <c r="AC35" s="7"/>
      <c r="AD35" s="9"/>
      <c r="AE35" s="9"/>
      <c r="AF35" s="9"/>
      <c r="AG35" s="43"/>
      <c r="AH35" s="43"/>
      <c r="AI35" s="43"/>
    </row>
    <row r="36" spans="1:35" ht="12.75" customHeight="1" thickBot="1">
      <c r="A36" s="230"/>
      <c r="B36" s="685"/>
      <c r="C36" s="685"/>
      <c r="D36" s="685"/>
      <c r="E36" s="685"/>
      <c r="F36" s="749"/>
      <c r="G36" s="238"/>
      <c r="H36" s="712"/>
      <c r="I36" s="238"/>
      <c r="J36" s="230"/>
      <c r="V36" s="13"/>
      <c r="W36" s="12"/>
      <c r="X36" s="12"/>
      <c r="Y36" s="7"/>
      <c r="Z36" s="7"/>
      <c r="AA36" s="7"/>
      <c r="AB36" s="7"/>
      <c r="AC36" s="7"/>
      <c r="AD36" s="9"/>
      <c r="AE36" s="9"/>
      <c r="AF36" s="9"/>
      <c r="AG36" s="43"/>
      <c r="AH36" s="43"/>
      <c r="AI36" s="43"/>
    </row>
    <row r="37" spans="1:35" ht="24" customHeight="1" thickBot="1">
      <c r="A37" s="230"/>
      <c r="B37" s="828" t="s">
        <v>1601</v>
      </c>
      <c r="C37" s="829"/>
      <c r="D37" s="750" t="s">
        <v>1598</v>
      </c>
      <c r="E37" s="750" t="s">
        <v>1598</v>
      </c>
      <c r="F37" s="750" t="s">
        <v>1598</v>
      </c>
      <c r="G37" s="239"/>
      <c r="H37" s="238"/>
      <c r="I37" s="715"/>
      <c r="J37" s="230"/>
      <c r="V37" s="12"/>
      <c r="W37" s="12"/>
      <c r="X37" s="12"/>
      <c r="Y37" s="7"/>
      <c r="Z37" s="7"/>
      <c r="AA37" s="7"/>
      <c r="AB37" s="7"/>
      <c r="AC37" s="7"/>
      <c r="AD37" s="9"/>
      <c r="AE37" s="9"/>
      <c r="AF37" s="9"/>
      <c r="AG37" s="43"/>
      <c r="AH37" s="43"/>
      <c r="AI37" s="43"/>
    </row>
    <row r="38" spans="1:35" ht="24" customHeight="1">
      <c r="A38" s="230"/>
      <c r="B38" s="824" t="s">
        <v>58</v>
      </c>
      <c r="C38" s="825"/>
      <c r="D38" s="739"/>
      <c r="E38" s="739"/>
      <c r="F38" s="739"/>
      <c r="G38" s="239"/>
      <c r="H38" s="238"/>
      <c r="I38" s="715"/>
      <c r="J38" s="230"/>
      <c r="V38" s="12"/>
      <c r="W38" s="12"/>
      <c r="X38" s="12"/>
      <c r="Y38" s="7"/>
      <c r="Z38" s="7"/>
      <c r="AA38" s="7"/>
      <c r="AB38" s="7"/>
      <c r="AC38" s="7"/>
      <c r="AD38" s="9"/>
      <c r="AE38" s="9"/>
      <c r="AF38" s="9"/>
      <c r="AG38" s="43"/>
      <c r="AH38" s="43"/>
      <c r="AI38" s="43"/>
    </row>
    <row r="39" spans="1:35" ht="24" customHeight="1">
      <c r="A39" s="230"/>
      <c r="B39" s="812" t="s">
        <v>1595</v>
      </c>
      <c r="C39" s="813"/>
      <c r="D39" s="739"/>
      <c r="E39" s="739"/>
      <c r="F39" s="739"/>
      <c r="G39" s="239"/>
      <c r="H39" s="238"/>
      <c r="I39" s="715"/>
      <c r="J39" s="716"/>
      <c r="O39" s="229"/>
      <c r="U39" s="42">
        <v>1</v>
      </c>
      <c r="V39" s="12"/>
      <c r="W39" s="12"/>
      <c r="X39" s="12"/>
      <c r="Y39" s="7"/>
      <c r="Z39" s="7"/>
      <c r="AA39" s="7"/>
      <c r="AB39" s="7"/>
      <c r="AC39" s="7"/>
      <c r="AD39" s="9"/>
      <c r="AE39" s="9"/>
      <c r="AF39" s="9"/>
      <c r="AG39" s="43"/>
      <c r="AH39" s="43"/>
      <c r="AI39" s="43"/>
    </row>
    <row r="40" spans="1:35" ht="24" customHeight="1">
      <c r="A40" s="230"/>
      <c r="B40" s="812" t="s">
        <v>61</v>
      </c>
      <c r="C40" s="813"/>
      <c r="D40" s="739"/>
      <c r="E40" s="739"/>
      <c r="F40" s="739"/>
      <c r="G40" s="239"/>
      <c r="H40" s="238"/>
      <c r="I40" s="715"/>
      <c r="J40" s="230"/>
      <c r="O40" s="229"/>
      <c r="V40" s="12"/>
      <c r="W40" s="12"/>
      <c r="X40" s="12"/>
      <c r="Y40" s="7"/>
      <c r="Z40" s="7"/>
      <c r="AA40" s="7"/>
      <c r="AB40" s="7"/>
      <c r="AC40" s="7"/>
      <c r="AD40" s="9"/>
      <c r="AE40" s="9"/>
      <c r="AF40" s="9"/>
      <c r="AG40" s="43"/>
      <c r="AH40" s="43"/>
      <c r="AI40" s="43"/>
    </row>
    <row r="41" spans="1:35" ht="24" customHeight="1">
      <c r="A41" s="230"/>
      <c r="B41" s="812" t="s">
        <v>63</v>
      </c>
      <c r="C41" s="813"/>
      <c r="D41" s="739"/>
      <c r="E41" s="739"/>
      <c r="F41" s="739"/>
      <c r="G41" s="239"/>
      <c r="H41" s="238"/>
      <c r="I41" s="715"/>
      <c r="J41" s="230"/>
      <c r="V41" s="12"/>
      <c r="W41" s="12"/>
      <c r="X41" s="12"/>
      <c r="Y41" s="43"/>
      <c r="Z41" s="43"/>
      <c r="AA41" s="43"/>
      <c r="AB41" s="43"/>
      <c r="AC41" s="43"/>
      <c r="AD41" s="43"/>
      <c r="AE41" s="43"/>
      <c r="AF41" s="43"/>
      <c r="AG41" s="43"/>
      <c r="AH41" s="43"/>
      <c r="AI41" s="43"/>
    </row>
    <row r="42" spans="1:35" ht="24" customHeight="1">
      <c r="A42" s="230"/>
      <c r="B42" s="812" t="s">
        <v>66</v>
      </c>
      <c r="C42" s="813"/>
      <c r="D42" s="739"/>
      <c r="E42" s="739"/>
      <c r="F42" s="739"/>
      <c r="G42" s="239"/>
      <c r="H42" s="238"/>
      <c r="I42" s="715"/>
      <c r="J42" s="230"/>
      <c r="V42" s="12"/>
      <c r="W42" s="12"/>
      <c r="X42" s="12"/>
      <c r="Y42" s="43"/>
      <c r="Z42" s="43"/>
      <c r="AA42" s="43"/>
      <c r="AB42" s="43"/>
      <c r="AC42" s="43"/>
      <c r="AD42" s="43"/>
      <c r="AE42" s="43"/>
      <c r="AF42" s="43"/>
      <c r="AG42" s="43"/>
      <c r="AH42" s="43"/>
      <c r="AI42" s="43"/>
    </row>
    <row r="43" spans="1:35" ht="24" customHeight="1">
      <c r="A43" s="230"/>
      <c r="B43" s="812" t="s">
        <v>69</v>
      </c>
      <c r="C43" s="813"/>
      <c r="D43" s="739"/>
      <c r="E43" s="739"/>
      <c r="F43" s="739"/>
      <c r="G43" s="239"/>
      <c r="H43" s="238"/>
      <c r="I43" s="715"/>
      <c r="J43" s="230"/>
      <c r="V43" s="12"/>
      <c r="W43" s="12"/>
      <c r="X43" s="12"/>
      <c r="Y43" s="43"/>
      <c r="Z43" s="43"/>
      <c r="AA43" s="43"/>
      <c r="AB43" s="43"/>
      <c r="AC43" s="43"/>
      <c r="AD43" s="43"/>
      <c r="AE43" s="43"/>
      <c r="AF43" s="43"/>
      <c r="AG43" s="43"/>
      <c r="AH43" s="43"/>
      <c r="AI43" s="43"/>
    </row>
    <row r="44" spans="1:35" ht="24" customHeight="1">
      <c r="A44" s="230"/>
      <c r="B44" s="812" t="s">
        <v>72</v>
      </c>
      <c r="C44" s="813"/>
      <c r="D44" s="739"/>
      <c r="E44" s="739"/>
      <c r="F44" s="739"/>
      <c r="G44" s="239"/>
      <c r="H44" s="238"/>
      <c r="I44" s="715"/>
      <c r="J44" s="230"/>
      <c r="V44" s="12"/>
      <c r="W44" s="12"/>
      <c r="X44" s="12"/>
      <c r="Y44" s="43"/>
      <c r="Z44" s="43"/>
      <c r="AA44" s="43"/>
      <c r="AB44" s="43"/>
      <c r="AC44" s="43"/>
      <c r="AD44" s="43"/>
      <c r="AE44" s="43"/>
      <c r="AF44" s="43"/>
      <c r="AG44" s="43"/>
      <c r="AH44" s="43"/>
      <c r="AI44" s="43"/>
    </row>
    <row r="45" spans="1:35" ht="24" customHeight="1">
      <c r="A45" s="230"/>
      <c r="B45" s="812" t="s">
        <v>74</v>
      </c>
      <c r="C45" s="813"/>
      <c r="D45" s="739"/>
      <c r="E45" s="739"/>
      <c r="F45" s="739"/>
      <c r="G45" s="239"/>
      <c r="H45" s="238"/>
      <c r="I45" s="715"/>
      <c r="J45" s="230"/>
      <c r="O45" s="229"/>
      <c r="V45" s="12"/>
      <c r="W45" s="12"/>
      <c r="X45" s="12"/>
      <c r="Y45" s="43"/>
      <c r="Z45" s="43"/>
      <c r="AA45" s="43"/>
      <c r="AB45" s="43"/>
      <c r="AC45" s="43"/>
      <c r="AD45" s="43"/>
      <c r="AE45" s="43"/>
      <c r="AF45" s="43"/>
      <c r="AG45" s="43"/>
      <c r="AH45" s="43"/>
      <c r="AI45" s="43"/>
    </row>
    <row r="46" spans="1:35" ht="24" customHeight="1">
      <c r="A46" s="230"/>
      <c r="B46" s="812" t="s">
        <v>75</v>
      </c>
      <c r="C46" s="813"/>
      <c r="D46" s="739"/>
      <c r="E46" s="739"/>
      <c r="F46" s="739"/>
      <c r="G46" s="239"/>
      <c r="H46" s="238"/>
      <c r="I46" s="715"/>
      <c r="J46" s="230"/>
      <c r="O46" s="229"/>
      <c r="V46" s="12"/>
      <c r="W46" s="12"/>
      <c r="X46" s="12"/>
      <c r="Y46" s="43"/>
      <c r="Z46" s="43"/>
      <c r="AA46" s="43"/>
      <c r="AB46" s="43"/>
      <c r="AC46" s="43"/>
      <c r="AD46" s="43"/>
      <c r="AE46" s="43"/>
      <c r="AF46" s="43"/>
      <c r="AG46" s="43"/>
      <c r="AH46" s="43"/>
      <c r="AI46" s="43"/>
    </row>
    <row r="47" spans="1:35" ht="24" customHeight="1" thickBot="1">
      <c r="A47" s="230"/>
      <c r="B47" s="533" t="s">
        <v>1507</v>
      </c>
      <c r="C47" s="534"/>
      <c r="D47" s="739"/>
      <c r="E47" s="739"/>
      <c r="F47" s="739"/>
      <c r="G47" s="239"/>
      <c r="H47" s="238"/>
      <c r="I47" s="715"/>
      <c r="J47" s="230"/>
      <c r="V47" s="12"/>
      <c r="W47" s="12"/>
      <c r="X47" s="12"/>
      <c r="Y47" s="43"/>
      <c r="Z47" s="43"/>
      <c r="AA47" s="43"/>
      <c r="AB47" s="43"/>
      <c r="AC47" s="43"/>
      <c r="AD47" s="43"/>
      <c r="AE47" s="43"/>
      <c r="AF47" s="43"/>
      <c r="AG47" s="43"/>
      <c r="AH47" s="43"/>
      <c r="AI47" s="43"/>
    </row>
    <row r="48" spans="1:35" ht="24" customHeight="1" thickBot="1">
      <c r="A48" s="230"/>
      <c r="B48" s="814" t="s">
        <v>76</v>
      </c>
      <c r="C48" s="815"/>
      <c r="D48" s="776">
        <f>SUM(D38:D47)</f>
        <v>0</v>
      </c>
      <c r="E48" s="776">
        <f t="shared" ref="E48:F48" si="1">SUM(E38:E47)</f>
        <v>0</v>
      </c>
      <c r="F48" s="776">
        <f t="shared" si="1"/>
        <v>0</v>
      </c>
      <c r="G48" s="239"/>
      <c r="H48" s="238"/>
      <c r="I48" s="715"/>
      <c r="J48" s="230"/>
      <c r="V48" s="12"/>
      <c r="W48" s="12"/>
      <c r="X48" s="12"/>
      <c r="Y48" s="43"/>
      <c r="Z48" s="43"/>
      <c r="AA48" s="43"/>
      <c r="AB48" s="43"/>
      <c r="AC48" s="43"/>
      <c r="AD48" s="43"/>
      <c r="AE48" s="43"/>
      <c r="AF48" s="43"/>
      <c r="AG48" s="43"/>
      <c r="AH48" s="43"/>
      <c r="AI48" s="43"/>
    </row>
    <row r="49" spans="1:35" ht="24" customHeight="1" thickBot="1">
      <c r="A49" s="230"/>
      <c r="B49" s="820" t="s">
        <v>1729</v>
      </c>
      <c r="C49" s="821"/>
      <c r="D49" s="748">
        <f>IF(Rentabilitätsberechnung!C$12&gt;0,+Privatentnahmen!D48*Rentabilitätsberechnung!C$12,Privatentnahmen!D48*12)</f>
        <v>0</v>
      </c>
      <c r="E49" s="748">
        <f>+E48*12</f>
        <v>0</v>
      </c>
      <c r="F49" s="748">
        <f>+F48*12</f>
        <v>0</v>
      </c>
      <c r="G49" s="239"/>
      <c r="H49" s="238"/>
      <c r="I49" s="715"/>
      <c r="J49" s="230"/>
      <c r="V49" s="12"/>
      <c r="W49" s="12"/>
      <c r="X49" s="12"/>
      <c r="Y49" s="43"/>
      <c r="Z49" s="43"/>
      <c r="AA49" s="43"/>
      <c r="AB49" s="43"/>
      <c r="AC49" s="43"/>
      <c r="AD49" s="43"/>
      <c r="AE49" s="43"/>
      <c r="AF49" s="43"/>
      <c r="AG49" s="43"/>
      <c r="AH49" s="43"/>
      <c r="AI49" s="43"/>
    </row>
    <row r="50" spans="1:35" ht="10.35" customHeight="1" thickBot="1">
      <c r="A50" s="230"/>
      <c r="B50" s="252"/>
      <c r="C50" s="532"/>
      <c r="D50" s="749"/>
      <c r="E50" s="749"/>
      <c r="F50" s="749"/>
      <c r="G50" s="239"/>
      <c r="H50" s="238"/>
      <c r="I50" s="715"/>
      <c r="J50" s="230"/>
      <c r="T50" s="43"/>
      <c r="U50" s="43"/>
      <c r="V50" s="43"/>
      <c r="W50" s="43"/>
      <c r="X50" s="43"/>
      <c r="Y50" s="43"/>
      <c r="Z50" s="43"/>
      <c r="AA50" s="43"/>
      <c r="AB50" s="43"/>
      <c r="AC50" s="43"/>
      <c r="AD50" s="43"/>
      <c r="AE50" s="43"/>
      <c r="AF50" s="43"/>
      <c r="AG50" s="43"/>
      <c r="AH50" s="43"/>
      <c r="AI50" s="43"/>
    </row>
    <row r="51" spans="1:35" ht="24" customHeight="1" thickBot="1">
      <c r="A51" s="230"/>
      <c r="B51" s="816" t="s">
        <v>1610</v>
      </c>
      <c r="C51" s="817"/>
      <c r="D51" s="754"/>
      <c r="E51" s="755"/>
      <c r="F51" s="756"/>
      <c r="G51" s="239"/>
      <c r="H51" s="238" t="s">
        <v>1611</v>
      </c>
      <c r="I51" s="715"/>
      <c r="J51" s="230"/>
      <c r="V51" s="12"/>
      <c r="W51" s="12"/>
      <c r="X51" s="12"/>
      <c r="Y51" s="43"/>
      <c r="Z51" s="43"/>
      <c r="AA51" s="43"/>
      <c r="AB51" s="43"/>
      <c r="AC51" s="43"/>
      <c r="AD51" s="43"/>
      <c r="AE51" s="43"/>
      <c r="AF51" s="43"/>
      <c r="AG51" s="43"/>
      <c r="AH51" s="43"/>
      <c r="AI51" s="43"/>
    </row>
    <row r="52" spans="1:35" ht="24" customHeight="1" thickBot="1">
      <c r="A52" s="230"/>
      <c r="B52" s="820" t="s">
        <v>1729</v>
      </c>
      <c r="C52" s="821"/>
      <c r="D52" s="748">
        <f>IF(Rentabilitätsberechnung!C$12&gt;0,+Privatentnahmen!D51*Rentabilitätsberechnung!C$12,Privatentnahmen!D51*12)</f>
        <v>0</v>
      </c>
      <c r="E52" s="748">
        <f>+E51*12</f>
        <v>0</v>
      </c>
      <c r="F52" s="748">
        <f>+F51*12</f>
        <v>0</v>
      </c>
      <c r="G52" s="239"/>
      <c r="H52" s="238"/>
      <c r="I52" s="715"/>
      <c r="J52" s="230"/>
      <c r="T52" s="43"/>
      <c r="U52" s="43"/>
      <c r="V52" s="43"/>
      <c r="W52" s="43"/>
      <c r="X52" s="43"/>
      <c r="Y52" s="43"/>
      <c r="Z52" s="43"/>
      <c r="AA52" s="43"/>
      <c r="AB52" s="43"/>
      <c r="AC52" s="43"/>
      <c r="AD52" s="43"/>
      <c r="AE52" s="43"/>
      <c r="AF52" s="43"/>
      <c r="AG52" s="43"/>
      <c r="AH52" s="43"/>
      <c r="AI52" s="43"/>
    </row>
    <row r="53" spans="1:35" ht="10.35" customHeight="1" thickBot="1">
      <c r="A53" s="230"/>
      <c r="B53" s="532"/>
      <c r="C53" s="532"/>
      <c r="D53" s="749"/>
      <c r="E53" s="749"/>
      <c r="F53" s="749"/>
      <c r="G53" s="239"/>
      <c r="H53" s="238"/>
      <c r="I53" s="715"/>
      <c r="J53" s="230"/>
      <c r="T53" s="43"/>
      <c r="U53" s="43"/>
      <c r="V53" s="43"/>
      <c r="W53" s="43"/>
      <c r="X53" s="43"/>
      <c r="Y53" s="43"/>
      <c r="Z53" s="43"/>
      <c r="AA53" s="43"/>
      <c r="AB53" s="43"/>
      <c r="AC53" s="43"/>
      <c r="AD53" s="43"/>
      <c r="AE53" s="43"/>
      <c r="AF53" s="43"/>
      <c r="AG53" s="43"/>
      <c r="AH53" s="43"/>
      <c r="AI53" s="43"/>
    </row>
    <row r="54" spans="1:35" ht="24" customHeight="1" thickBot="1">
      <c r="A54" s="230"/>
      <c r="B54" s="818" t="s">
        <v>77</v>
      </c>
      <c r="C54" s="819"/>
      <c r="D54" s="779">
        <f>+D33+D51-D48</f>
        <v>0</v>
      </c>
      <c r="E54" s="779">
        <f t="shared" ref="E54:F54" si="2">+E33+E51-E48</f>
        <v>0</v>
      </c>
      <c r="F54" s="779">
        <f t="shared" si="2"/>
        <v>0</v>
      </c>
      <c r="G54" s="239"/>
      <c r="H54" s="712"/>
      <c r="I54" s="715"/>
      <c r="J54" s="230"/>
      <c r="S54" s="43"/>
      <c r="T54" s="43"/>
      <c r="U54" s="43"/>
      <c r="V54" s="43"/>
      <c r="W54" s="43"/>
      <c r="X54" s="43"/>
      <c r="Y54" s="43"/>
      <c r="Z54" s="43"/>
      <c r="AA54" s="43"/>
      <c r="AB54" s="43"/>
      <c r="AC54" s="43"/>
      <c r="AD54" s="43"/>
      <c r="AE54" s="43"/>
      <c r="AF54" s="43"/>
      <c r="AG54" s="43"/>
      <c r="AH54" s="43"/>
      <c r="AI54" s="43"/>
    </row>
    <row r="55" spans="1:35" ht="24" customHeight="1" thickBot="1">
      <c r="A55" s="230"/>
      <c r="B55" s="822" t="s">
        <v>1729</v>
      </c>
      <c r="C55" s="823"/>
      <c r="D55" s="780">
        <f>IF(Rentabilitätsberechnung!C$12&gt;0,+Privatentnahmen!D54*Rentabilitätsberechnung!C$12,Privatentnahmen!D54*12)</f>
        <v>0</v>
      </c>
      <c r="E55" s="780">
        <f>+E54*12</f>
        <v>0</v>
      </c>
      <c r="F55" s="780">
        <f>+F54*12</f>
        <v>0</v>
      </c>
      <c r="G55" s="239"/>
      <c r="H55" s="712"/>
      <c r="I55" s="715"/>
      <c r="J55" s="230"/>
      <c r="S55" s="43"/>
      <c r="T55" s="43"/>
      <c r="U55" s="43"/>
      <c r="V55" s="43"/>
      <c r="W55" s="43"/>
      <c r="X55" s="43"/>
      <c r="Y55" s="43"/>
      <c r="Z55" s="43"/>
      <c r="AA55" s="43"/>
      <c r="AB55" s="43"/>
      <c r="AC55" s="43"/>
      <c r="AD55" s="43"/>
      <c r="AE55" s="43"/>
      <c r="AF55" s="43"/>
      <c r="AG55" s="43"/>
      <c r="AH55" s="43"/>
      <c r="AI55" s="43"/>
    </row>
    <row r="56" spans="1:35" ht="10.35" customHeight="1" thickBot="1">
      <c r="A56" s="230"/>
      <c r="B56" s="532"/>
      <c r="C56" s="532"/>
      <c r="D56" s="749"/>
      <c r="E56" s="749"/>
      <c r="F56" s="749"/>
      <c r="G56" s="239"/>
      <c r="H56" s="238"/>
      <c r="I56" s="715"/>
      <c r="J56" s="230"/>
      <c r="T56" s="43"/>
      <c r="U56" s="43"/>
      <c r="V56" s="43"/>
      <c r="W56" s="43"/>
      <c r="X56" s="43"/>
      <c r="Y56" s="43"/>
      <c r="Z56" s="43"/>
      <c r="AA56" s="43"/>
      <c r="AB56" s="43"/>
      <c r="AC56" s="43"/>
      <c r="AD56" s="43"/>
      <c r="AE56" s="43"/>
      <c r="AF56" s="43"/>
      <c r="AG56" s="43"/>
      <c r="AH56" s="43"/>
      <c r="AI56" s="43"/>
    </row>
    <row r="57" spans="1:35" ht="24" customHeight="1" thickBot="1">
      <c r="A57" s="230"/>
      <c r="B57" s="810" t="s">
        <v>1596</v>
      </c>
      <c r="C57" s="811"/>
      <c r="D57" s="754"/>
      <c r="E57" s="755"/>
      <c r="F57" s="756"/>
      <c r="G57" s="239"/>
      <c r="H57" s="238" t="s">
        <v>1640</v>
      </c>
      <c r="I57" s="715"/>
      <c r="J57" s="230"/>
      <c r="V57" s="12"/>
      <c r="W57" s="12"/>
      <c r="X57" s="12"/>
      <c r="Y57" s="43"/>
      <c r="Z57" s="43"/>
      <c r="AA57" s="43"/>
      <c r="AB57" s="43"/>
      <c r="AC57" s="43"/>
      <c r="AD57" s="43"/>
      <c r="AE57" s="43"/>
      <c r="AF57" s="43"/>
      <c r="AG57" s="43"/>
      <c r="AH57" s="43"/>
      <c r="AI57" s="43"/>
    </row>
    <row r="58" spans="1:35" ht="24" customHeight="1" thickBot="1">
      <c r="A58" s="230"/>
      <c r="B58" s="777" t="s">
        <v>1597</v>
      </c>
      <c r="C58" s="539"/>
      <c r="D58" s="778">
        <f>+D54-D57</f>
        <v>0</v>
      </c>
      <c r="E58" s="778">
        <f t="shared" ref="E58:F58" si="3">+E54-E57</f>
        <v>0</v>
      </c>
      <c r="F58" s="778">
        <f t="shared" si="3"/>
        <v>0</v>
      </c>
      <c r="G58" s="239"/>
      <c r="H58" s="238"/>
      <c r="I58" s="715"/>
      <c r="J58" s="715"/>
      <c r="O58" s="254"/>
      <c r="P58" s="254"/>
      <c r="Q58" s="254"/>
      <c r="R58" s="44"/>
      <c r="S58" s="44"/>
      <c r="T58" s="44"/>
      <c r="U58" s="44"/>
      <c r="V58" s="43"/>
      <c r="W58" s="43"/>
      <c r="X58" s="43"/>
      <c r="Y58" s="43"/>
      <c r="Z58" s="43"/>
      <c r="AA58" s="43"/>
      <c r="AB58" s="43"/>
      <c r="AC58" s="43"/>
      <c r="AD58" s="43"/>
      <c r="AE58" s="43"/>
      <c r="AF58" s="43"/>
      <c r="AG58" s="43"/>
      <c r="AH58" s="43"/>
      <c r="AI58" s="43"/>
    </row>
    <row r="59" spans="1:35">
      <c r="A59" s="230"/>
      <c r="B59" s="230"/>
      <c r="C59" s="230"/>
      <c r="D59" s="230"/>
      <c r="E59" s="230"/>
      <c r="F59" s="230"/>
      <c r="G59" s="230"/>
      <c r="H59" s="230"/>
      <c r="I59" s="230"/>
      <c r="J59" s="230"/>
    </row>
    <row r="60" spans="1:35">
      <c r="A60" s="230"/>
      <c r="B60" s="230"/>
      <c r="C60" s="230"/>
      <c r="D60" s="230"/>
      <c r="E60" s="230"/>
      <c r="F60" s="230"/>
      <c r="G60" s="230"/>
      <c r="H60" s="230"/>
      <c r="I60" s="230"/>
      <c r="J60" s="230"/>
    </row>
    <row r="61" spans="1:35" ht="33">
      <c r="A61" s="230"/>
      <c r="B61" s="715"/>
      <c r="C61" s="715"/>
      <c r="D61" s="715"/>
      <c r="E61" s="715"/>
      <c r="F61" s="715"/>
      <c r="G61" s="239"/>
      <c r="H61" s="238"/>
      <c r="I61" s="715"/>
      <c r="J61" s="715"/>
      <c r="O61" s="254"/>
      <c r="P61" s="254"/>
      <c r="Q61" s="254"/>
      <c r="R61" s="44"/>
      <c r="S61" s="44"/>
      <c r="T61" s="44"/>
      <c r="U61" s="44"/>
      <c r="V61" s="43"/>
      <c r="W61" s="43"/>
      <c r="X61" s="43"/>
      <c r="Y61" s="43"/>
      <c r="Z61" s="43"/>
      <c r="AA61" s="43"/>
      <c r="AB61" s="43"/>
      <c r="AC61" s="43"/>
      <c r="AD61" s="43"/>
      <c r="AE61" s="43"/>
      <c r="AF61" s="43"/>
      <c r="AG61" s="43"/>
      <c r="AH61" s="43"/>
      <c r="AI61" s="43"/>
    </row>
    <row r="62" spans="1:35" ht="33">
      <c r="A62" s="230"/>
      <c r="B62" s="715"/>
      <c r="C62" s="715"/>
      <c r="D62" s="715"/>
      <c r="E62" s="715"/>
      <c r="F62" s="715"/>
      <c r="G62" s="715"/>
      <c r="H62" s="715"/>
      <c r="I62" s="715"/>
      <c r="J62" s="715"/>
      <c r="O62" s="254"/>
      <c r="P62" s="254"/>
      <c r="Q62" s="254"/>
      <c r="R62" s="44"/>
      <c r="S62" s="44"/>
      <c r="T62" s="44"/>
      <c r="U62" s="44"/>
      <c r="V62" s="43"/>
      <c r="W62" s="43"/>
      <c r="X62" s="43"/>
      <c r="Y62" s="43"/>
      <c r="Z62" s="43"/>
      <c r="AA62" s="43"/>
      <c r="AB62" s="43"/>
      <c r="AC62" s="43"/>
      <c r="AD62" s="43"/>
      <c r="AE62" s="43"/>
      <c r="AF62" s="43"/>
      <c r="AG62" s="43"/>
      <c r="AH62" s="43"/>
      <c r="AI62" s="43"/>
    </row>
    <row r="63" spans="1:35" ht="33">
      <c r="A63" s="230"/>
      <c r="B63" s="715"/>
      <c r="C63" s="715"/>
      <c r="D63" s="717"/>
      <c r="E63" s="717"/>
      <c r="F63" s="717"/>
      <c r="G63" s="717"/>
      <c r="H63" s="715"/>
      <c r="I63" s="715"/>
      <c r="J63" s="715"/>
      <c r="O63" s="254"/>
      <c r="P63" s="254"/>
      <c r="Q63" s="254"/>
      <c r="R63" s="44"/>
      <c r="S63" s="44"/>
      <c r="T63" s="44"/>
      <c r="U63" s="44"/>
      <c r="V63" s="43"/>
      <c r="W63" s="43"/>
      <c r="X63" s="43"/>
      <c r="Y63" s="43"/>
      <c r="Z63" s="43"/>
      <c r="AA63" s="43"/>
      <c r="AB63" s="43"/>
      <c r="AC63" s="43"/>
      <c r="AD63" s="43"/>
      <c r="AE63" s="43"/>
      <c r="AF63" s="43"/>
      <c r="AG63" s="43"/>
      <c r="AH63" s="43"/>
      <c r="AI63" s="43"/>
    </row>
    <row r="64" spans="1:35" ht="33">
      <c r="A64" s="230"/>
      <c r="B64" s="715"/>
      <c r="C64" s="715"/>
      <c r="D64" s="715"/>
      <c r="E64" s="715"/>
      <c r="F64" s="715"/>
      <c r="G64" s="715"/>
      <c r="H64" s="715"/>
      <c r="I64" s="715"/>
      <c r="J64" s="715"/>
      <c r="O64" s="254"/>
      <c r="P64" s="254"/>
      <c r="Q64" s="254"/>
      <c r="R64" s="44"/>
      <c r="S64" s="44"/>
      <c r="T64" s="44"/>
      <c r="U64" s="44"/>
      <c r="V64" s="43"/>
      <c r="W64" s="43"/>
      <c r="X64" s="43"/>
      <c r="Y64" s="43"/>
      <c r="Z64" s="43"/>
      <c r="AA64" s="43"/>
      <c r="AB64" s="43"/>
      <c r="AC64" s="43"/>
      <c r="AD64" s="43"/>
      <c r="AE64" s="43"/>
      <c r="AF64" s="43"/>
      <c r="AG64" s="43"/>
      <c r="AH64" s="43"/>
      <c r="AI64" s="43"/>
    </row>
    <row r="65" spans="1:35" ht="33">
      <c r="A65" s="230"/>
      <c r="B65" s="715"/>
      <c r="C65" s="715"/>
      <c r="D65" s="715"/>
      <c r="E65" s="715"/>
      <c r="F65" s="715"/>
      <c r="G65" s="715"/>
      <c r="H65" s="715"/>
      <c r="I65" s="715"/>
      <c r="J65" s="715"/>
      <c r="O65" s="254"/>
      <c r="P65" s="254"/>
      <c r="Q65" s="254"/>
      <c r="R65" s="44"/>
      <c r="S65" s="44"/>
      <c r="T65" s="44"/>
      <c r="U65" s="44"/>
      <c r="V65" s="43"/>
      <c r="W65" s="43"/>
      <c r="X65" s="43"/>
      <c r="Y65" s="43"/>
      <c r="Z65" s="43"/>
      <c r="AA65" s="43"/>
      <c r="AB65" s="43"/>
      <c r="AC65" s="43"/>
      <c r="AD65" s="43"/>
      <c r="AE65" s="43"/>
      <c r="AF65" s="43"/>
      <c r="AG65" s="43"/>
      <c r="AH65" s="43"/>
      <c r="AI65" s="43"/>
    </row>
    <row r="66" spans="1:35" ht="35.1" customHeight="1">
      <c r="A66" s="230"/>
      <c r="B66" s="715"/>
      <c r="C66" s="715"/>
      <c r="D66" s="715"/>
      <c r="E66" s="715"/>
      <c r="F66" s="715"/>
      <c r="G66" s="715"/>
      <c r="H66" s="715"/>
      <c r="I66" s="715"/>
      <c r="J66" s="715"/>
      <c r="O66" s="254"/>
      <c r="P66" s="254"/>
      <c r="Q66" s="254"/>
      <c r="R66" s="44"/>
      <c r="S66" s="44"/>
      <c r="T66" s="44"/>
      <c r="U66" s="44"/>
      <c r="V66" s="43"/>
      <c r="W66" s="43"/>
      <c r="X66" s="43"/>
      <c r="Y66" s="43"/>
      <c r="Z66" s="43"/>
      <c r="AA66" s="43"/>
      <c r="AB66" s="43"/>
      <c r="AC66" s="43"/>
      <c r="AD66" s="43"/>
      <c r="AE66" s="43"/>
      <c r="AF66" s="43"/>
      <c r="AG66" s="43"/>
      <c r="AH66" s="43"/>
      <c r="AI66" s="43"/>
    </row>
    <row r="67" spans="1:35" ht="35.1" customHeight="1">
      <c r="A67" s="230"/>
      <c r="B67" s="715"/>
      <c r="C67" s="715"/>
      <c r="D67" s="715"/>
      <c r="E67" s="715"/>
      <c r="F67" s="715"/>
      <c r="G67" s="715"/>
      <c r="H67" s="715"/>
      <c r="I67" s="715"/>
      <c r="J67" s="715"/>
      <c r="O67" s="254"/>
      <c r="P67" s="254"/>
      <c r="Q67" s="254"/>
      <c r="R67" s="44"/>
      <c r="S67" s="44"/>
      <c r="T67" s="44"/>
      <c r="U67" s="44"/>
      <c r="V67" s="43"/>
      <c r="W67" s="43"/>
      <c r="X67" s="43"/>
      <c r="Y67" s="43"/>
      <c r="Z67" s="43"/>
      <c r="AA67" s="43"/>
      <c r="AB67" s="43"/>
      <c r="AC67" s="43"/>
      <c r="AD67" s="43"/>
      <c r="AE67" s="43"/>
      <c r="AF67" s="43"/>
      <c r="AG67" s="43"/>
      <c r="AH67" s="43"/>
      <c r="AI67" s="43"/>
    </row>
    <row r="68" spans="1:35" ht="35.1" customHeight="1">
      <c r="A68" s="230"/>
      <c r="B68" s="715"/>
      <c r="C68" s="715"/>
      <c r="D68" s="715"/>
      <c r="E68" s="715"/>
      <c r="F68" s="715"/>
      <c r="G68" s="715"/>
      <c r="H68" s="715"/>
      <c r="I68" s="715"/>
      <c r="J68" s="715"/>
      <c r="O68" s="254"/>
      <c r="P68" s="254"/>
      <c r="Q68" s="254"/>
      <c r="R68" s="44"/>
      <c r="S68" s="44"/>
      <c r="T68" s="44"/>
      <c r="U68" s="44"/>
      <c r="V68" s="43"/>
      <c r="W68" s="43"/>
      <c r="X68" s="43"/>
      <c r="Y68" s="43"/>
      <c r="Z68" s="43"/>
      <c r="AA68" s="43"/>
      <c r="AB68" s="43"/>
      <c r="AC68" s="43"/>
      <c r="AD68" s="43"/>
      <c r="AE68" s="43"/>
      <c r="AF68" s="43"/>
      <c r="AG68" s="43"/>
      <c r="AH68" s="43"/>
      <c r="AI68" s="43"/>
    </row>
    <row r="69" spans="1:35" ht="35.1" customHeight="1">
      <c r="A69" s="230"/>
      <c r="B69" s="715"/>
      <c r="C69" s="715"/>
      <c r="D69" s="715"/>
      <c r="E69" s="715"/>
      <c r="F69" s="715"/>
      <c r="G69" s="715"/>
      <c r="H69" s="715"/>
      <c r="I69" s="715"/>
      <c r="J69" s="715"/>
      <c r="O69" s="254"/>
      <c r="P69" s="254"/>
      <c r="Q69" s="254"/>
      <c r="R69" s="44"/>
      <c r="S69" s="44"/>
      <c r="T69" s="44"/>
      <c r="U69" s="44"/>
      <c r="V69" s="43"/>
      <c r="W69" s="43"/>
      <c r="X69" s="43"/>
      <c r="Y69" s="43"/>
      <c r="Z69" s="43"/>
      <c r="AA69" s="43"/>
      <c r="AB69" s="43"/>
      <c r="AC69" s="43"/>
      <c r="AD69" s="43"/>
      <c r="AE69" s="43"/>
      <c r="AF69" s="43"/>
      <c r="AG69" s="43"/>
      <c r="AH69" s="43"/>
      <c r="AI69" s="43"/>
    </row>
    <row r="70" spans="1:35" ht="35.1" customHeight="1">
      <c r="A70" s="230"/>
      <c r="B70" s="715"/>
      <c r="C70" s="715"/>
      <c r="D70" s="715"/>
      <c r="E70" s="715"/>
      <c r="F70" s="715"/>
      <c r="G70" s="715"/>
      <c r="H70" s="715"/>
      <c r="I70" s="715"/>
      <c r="J70" s="715"/>
      <c r="O70" s="254"/>
      <c r="P70" s="254"/>
      <c r="Q70" s="254"/>
      <c r="R70" s="44"/>
      <c r="S70" s="44"/>
      <c r="T70" s="44"/>
      <c r="U70" s="44"/>
      <c r="V70" s="43"/>
      <c r="W70" s="43"/>
      <c r="X70" s="43"/>
      <c r="Y70" s="43"/>
      <c r="Z70" s="43"/>
      <c r="AA70" s="43"/>
      <c r="AB70" s="43"/>
      <c r="AC70" s="43"/>
      <c r="AD70" s="43"/>
      <c r="AE70" s="43"/>
      <c r="AF70" s="43"/>
      <c r="AG70" s="43"/>
      <c r="AH70" s="43"/>
      <c r="AI70" s="43"/>
    </row>
    <row r="71" spans="1:35" ht="35.1" customHeight="1">
      <c r="A71" s="230"/>
      <c r="B71" s="715"/>
      <c r="C71" s="715"/>
      <c r="D71" s="715"/>
      <c r="E71" s="715"/>
      <c r="F71" s="715"/>
      <c r="G71" s="715"/>
      <c r="H71" s="715"/>
      <c r="I71" s="715"/>
      <c r="J71" s="715"/>
      <c r="K71" s="254"/>
      <c r="L71" s="254"/>
      <c r="M71" s="254"/>
      <c r="N71" s="254"/>
      <c r="O71" s="254"/>
      <c r="P71" s="254"/>
      <c r="Q71" s="254"/>
      <c r="R71" s="44"/>
      <c r="S71" s="44"/>
      <c r="T71" s="44"/>
      <c r="U71" s="44"/>
      <c r="V71" s="43"/>
      <c r="W71" s="43"/>
      <c r="X71" s="43"/>
      <c r="Y71" s="43"/>
      <c r="Z71" s="43"/>
      <c r="AA71" s="43"/>
      <c r="AB71" s="43"/>
      <c r="AC71" s="43"/>
      <c r="AD71" s="43"/>
      <c r="AE71" s="43"/>
      <c r="AF71" s="43"/>
      <c r="AG71" s="43"/>
      <c r="AH71" s="43"/>
      <c r="AI71" s="43"/>
    </row>
    <row r="72" spans="1:35" ht="35.1" customHeight="1">
      <c r="A72" s="230"/>
      <c r="B72" s="715"/>
      <c r="C72" s="715"/>
      <c r="D72" s="715"/>
      <c r="E72" s="715"/>
      <c r="F72" s="715"/>
      <c r="G72" s="715"/>
      <c r="H72" s="715"/>
      <c r="I72" s="715"/>
      <c r="J72" s="715"/>
      <c r="K72" s="254"/>
      <c r="L72" s="254"/>
      <c r="M72" s="254"/>
      <c r="N72" s="254"/>
      <c r="O72" s="254"/>
      <c r="P72" s="254"/>
      <c r="Q72" s="254"/>
      <c r="R72" s="44"/>
      <c r="S72" s="44"/>
      <c r="T72" s="44"/>
      <c r="U72" s="44"/>
      <c r="V72" s="43"/>
      <c r="W72" s="43"/>
      <c r="X72" s="43"/>
      <c r="Y72" s="43"/>
      <c r="Z72" s="43"/>
      <c r="AA72" s="43"/>
      <c r="AB72" s="43"/>
      <c r="AC72" s="43"/>
      <c r="AD72" s="43"/>
      <c r="AE72" s="43"/>
      <c r="AF72" s="43"/>
      <c r="AG72" s="43"/>
      <c r="AH72" s="43"/>
      <c r="AI72" s="43"/>
    </row>
    <row r="73" spans="1:35" ht="35.1" customHeight="1">
      <c r="A73" s="230"/>
      <c r="B73" s="715"/>
      <c r="C73" s="715"/>
      <c r="D73" s="715"/>
      <c r="E73" s="715"/>
      <c r="F73" s="715"/>
      <c r="G73" s="715"/>
      <c r="H73" s="715"/>
      <c r="I73" s="715"/>
      <c r="J73" s="715"/>
      <c r="K73" s="254"/>
      <c r="L73" s="254"/>
      <c r="M73" s="254"/>
      <c r="N73" s="254"/>
      <c r="O73" s="254"/>
      <c r="P73" s="254"/>
      <c r="Q73" s="254"/>
      <c r="R73" s="44"/>
      <c r="S73" s="44"/>
      <c r="T73" s="44"/>
      <c r="U73" s="44"/>
      <c r="V73" s="43"/>
      <c r="W73" s="43"/>
      <c r="X73" s="43"/>
      <c r="Y73" s="43"/>
      <c r="Z73" s="43"/>
      <c r="AA73" s="43"/>
      <c r="AB73" s="43"/>
      <c r="AC73" s="43"/>
      <c r="AD73" s="43"/>
      <c r="AE73" s="43"/>
      <c r="AF73" s="43"/>
      <c r="AG73" s="43"/>
      <c r="AH73" s="43"/>
      <c r="AI73" s="43"/>
    </row>
    <row r="74" spans="1:35" ht="35.1" customHeight="1">
      <c r="A74" s="230"/>
      <c r="B74" s="715"/>
      <c r="C74" s="715"/>
      <c r="D74" s="715"/>
      <c r="E74" s="715"/>
      <c r="F74" s="715"/>
      <c r="G74" s="715"/>
      <c r="H74" s="715"/>
      <c r="I74" s="715"/>
      <c r="J74" s="715"/>
      <c r="K74" s="254"/>
      <c r="L74" s="254"/>
      <c r="M74" s="254"/>
      <c r="N74" s="254"/>
      <c r="O74" s="254"/>
      <c r="P74" s="254"/>
      <c r="Q74" s="254"/>
      <c r="R74" s="44"/>
      <c r="S74" s="44"/>
      <c r="T74" s="44"/>
      <c r="U74" s="44"/>
      <c r="V74" s="43"/>
      <c r="W74" s="43"/>
      <c r="X74" s="43"/>
      <c r="Y74" s="43"/>
      <c r="Z74" s="43"/>
      <c r="AA74" s="43"/>
      <c r="AB74" s="43"/>
      <c r="AC74" s="43"/>
      <c r="AD74" s="43"/>
      <c r="AE74" s="43"/>
      <c r="AF74" s="43"/>
      <c r="AG74" s="43"/>
      <c r="AH74" s="43"/>
      <c r="AI74" s="43"/>
    </row>
    <row r="75" spans="1:35" ht="35.1" customHeight="1">
      <c r="A75" s="230"/>
      <c r="B75" s="43"/>
      <c r="C75" s="43"/>
      <c r="D75" s="43"/>
      <c r="E75" s="43"/>
      <c r="F75" s="43"/>
      <c r="G75" s="43"/>
      <c r="H75" s="43"/>
      <c r="I75" s="43"/>
      <c r="J75" s="43"/>
      <c r="R75" s="43"/>
      <c r="S75" s="43"/>
      <c r="T75" s="43"/>
      <c r="U75" s="43"/>
      <c r="V75" s="43"/>
      <c r="W75" s="43"/>
      <c r="X75" s="43"/>
      <c r="Y75" s="43"/>
      <c r="Z75" s="43"/>
      <c r="AA75" s="43"/>
      <c r="AB75" s="43"/>
      <c r="AC75" s="43"/>
      <c r="AD75" s="43"/>
      <c r="AE75" s="43"/>
      <c r="AF75" s="43"/>
      <c r="AG75" s="43"/>
      <c r="AH75" s="43"/>
      <c r="AI75" s="43"/>
    </row>
    <row r="76" spans="1:35" ht="35.1" customHeight="1">
      <c r="A76" s="43"/>
      <c r="B76" s="43"/>
      <c r="C76" s="43"/>
      <c r="D76" s="43"/>
      <c r="E76" s="43"/>
      <c r="F76" s="43"/>
      <c r="G76" s="43"/>
      <c r="H76" s="43"/>
      <c r="I76" s="43"/>
      <c r="J76" s="43"/>
      <c r="R76" s="43"/>
      <c r="S76" s="43"/>
      <c r="T76" s="43"/>
      <c r="U76" s="43"/>
      <c r="V76" s="43"/>
      <c r="W76" s="43"/>
      <c r="X76" s="43"/>
      <c r="Y76" s="43"/>
      <c r="Z76" s="43"/>
      <c r="AA76" s="43"/>
      <c r="AB76" s="43"/>
      <c r="AC76" s="43"/>
      <c r="AD76" s="43"/>
      <c r="AE76" s="43"/>
      <c r="AF76" s="43"/>
      <c r="AG76" s="43"/>
      <c r="AH76" s="43"/>
      <c r="AI76" s="43"/>
    </row>
    <row r="77" spans="1:35" ht="35.1" customHeight="1">
      <c r="A77" s="43"/>
      <c r="B77" s="43"/>
      <c r="C77" s="43"/>
      <c r="D77" s="43"/>
      <c r="E77" s="43"/>
      <c r="F77" s="43"/>
      <c r="G77" s="43"/>
      <c r="H77" s="43"/>
      <c r="I77" s="43"/>
      <c r="J77" s="43"/>
      <c r="R77" s="43"/>
      <c r="S77" s="43"/>
      <c r="T77" s="43"/>
      <c r="U77" s="43"/>
      <c r="V77" s="43"/>
      <c r="W77" s="43"/>
      <c r="X77" s="43"/>
      <c r="Y77" s="43"/>
      <c r="Z77" s="43"/>
      <c r="AA77" s="43"/>
      <c r="AB77" s="43"/>
      <c r="AC77" s="43"/>
      <c r="AD77" s="43"/>
      <c r="AE77" s="43"/>
      <c r="AF77" s="43"/>
      <c r="AG77" s="43"/>
      <c r="AH77" s="43"/>
      <c r="AI77" s="43"/>
    </row>
    <row r="78" spans="1:35">
      <c r="A78" s="43"/>
      <c r="B78" s="43"/>
      <c r="C78" s="43"/>
      <c r="D78" s="43"/>
      <c r="E78" s="43"/>
      <c r="F78" s="43"/>
      <c r="G78" s="43"/>
      <c r="H78" s="43"/>
      <c r="I78" s="43"/>
      <c r="J78" s="43"/>
      <c r="R78" s="43"/>
      <c r="S78" s="43"/>
      <c r="T78" s="43"/>
      <c r="U78" s="43"/>
      <c r="V78" s="43"/>
      <c r="W78" s="43"/>
      <c r="X78" s="43"/>
      <c r="Y78" s="43"/>
      <c r="Z78" s="43"/>
      <c r="AA78" s="43"/>
      <c r="AB78" s="43"/>
      <c r="AC78" s="43"/>
      <c r="AD78" s="43"/>
      <c r="AE78" s="43"/>
      <c r="AF78" s="43"/>
      <c r="AG78" s="43"/>
      <c r="AH78" s="43"/>
      <c r="AI78" s="43"/>
    </row>
    <row r="79" spans="1:35">
      <c r="A79" s="43"/>
    </row>
  </sheetData>
  <sheetProtection algorithmName="SHA-512" hashValue="Lg99S0NRQkh5VN8StT0tpXfcOUp23iakBjTMMTFn+GS866JR9NcEcafkL3qY68jF6w2dOj27p+32ps6gqeQU+Q==" saltValue="h29op5bTYexzHFMoDJ/bmQ==" spinCount="100000" sheet="1" objects="1" scenarios="1"/>
  <mergeCells count="43">
    <mergeCell ref="B4:C4"/>
    <mergeCell ref="B25:C25"/>
    <mergeCell ref="B27:C27"/>
    <mergeCell ref="B26:C26"/>
    <mergeCell ref="B15:C15"/>
    <mergeCell ref="B16:C16"/>
    <mergeCell ref="B17:C17"/>
    <mergeCell ref="B18:C18"/>
    <mergeCell ref="B19:C19"/>
    <mergeCell ref="B11:C11"/>
    <mergeCell ref="B13:C13"/>
    <mergeCell ref="B12:C12"/>
    <mergeCell ref="B10:C10"/>
    <mergeCell ref="B14:C14"/>
    <mergeCell ref="B28:C28"/>
    <mergeCell ref="B20:C20"/>
    <mergeCell ref="B21:C21"/>
    <mergeCell ref="B22:C22"/>
    <mergeCell ref="B23:C23"/>
    <mergeCell ref="B24:C24"/>
    <mergeCell ref="B29:C29"/>
    <mergeCell ref="B30:C30"/>
    <mergeCell ref="B31:C31"/>
    <mergeCell ref="B33:C33"/>
    <mergeCell ref="B37:C37"/>
    <mergeCell ref="B35:F35"/>
    <mergeCell ref="B34:C34"/>
    <mergeCell ref="B43:C43"/>
    <mergeCell ref="B44:C44"/>
    <mergeCell ref="B45:C45"/>
    <mergeCell ref="B38:C38"/>
    <mergeCell ref="B39:C39"/>
    <mergeCell ref="B40:C40"/>
    <mergeCell ref="B41:C41"/>
    <mergeCell ref="B42:C42"/>
    <mergeCell ref="B57:C57"/>
    <mergeCell ref="B46:C46"/>
    <mergeCell ref="B48:C48"/>
    <mergeCell ref="B51:C51"/>
    <mergeCell ref="B54:C54"/>
    <mergeCell ref="B49:C49"/>
    <mergeCell ref="B52:C52"/>
    <mergeCell ref="B55:C55"/>
  </mergeCells>
  <phoneticPr fontId="61" type="noConversion"/>
  <conditionalFormatting sqref="D16:F32">
    <cfRule type="expression" dxfId="12" priority="7">
      <formula>D$6&lt;(12-#REF!+1)</formula>
    </cfRule>
  </conditionalFormatting>
  <conditionalFormatting sqref="D16:F32">
    <cfRule type="expression" dxfId="11" priority="8">
      <formula>D$6&lt;12-#REF!+1</formula>
    </cfRule>
  </conditionalFormatting>
  <conditionalFormatting sqref="D38:F47">
    <cfRule type="expression" dxfId="10" priority="5">
      <formula>D$6&lt;(12-#REF!+1)</formula>
    </cfRule>
  </conditionalFormatting>
  <conditionalFormatting sqref="D38:F47">
    <cfRule type="expression" dxfId="9" priority="6">
      <formula>D$6&lt;12-#REF!+1</formula>
    </cfRule>
  </conditionalFormatting>
  <conditionalFormatting sqref="D51:F51">
    <cfRule type="expression" dxfId="8" priority="3">
      <formula>D$6&lt;(12-#REF!+1)</formula>
    </cfRule>
  </conditionalFormatting>
  <conditionalFormatting sqref="D51:F51">
    <cfRule type="expression" dxfId="7" priority="4">
      <formula>D$6&lt;12-#REF!+1</formula>
    </cfRule>
  </conditionalFormatting>
  <conditionalFormatting sqref="D57:F57">
    <cfRule type="expression" dxfId="6" priority="1">
      <formula>D$6&lt;(12-#REF!+1)</formula>
    </cfRule>
  </conditionalFormatting>
  <conditionalFormatting sqref="D57:F57">
    <cfRule type="expression" dxfId="5" priority="2">
      <formula>D$6&lt;12-#REF!+1</formula>
    </cfRule>
  </conditionalFormatting>
  <printOptions horizontalCentered="1" verticalCentered="1"/>
  <pageMargins left="0.23622047244094491" right="0.23622047244094491" top="0.74803149606299213" bottom="0.74803149606299213" header="0.51181102362204722" footer="0.51181102362204722"/>
  <pageSetup paperSize="9" scale="63" firstPageNumber="0" orientation="portrait" blackAndWhite="1"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BF22-4F0B-407A-A237-FC2626A32F69}">
  <sheetPr codeName="Tabelle14">
    <pageSetUpPr fitToPage="1"/>
  </sheetPr>
  <dimension ref="A1:O308"/>
  <sheetViews>
    <sheetView zoomScale="90" zoomScaleNormal="90" workbookViewId="0">
      <selection activeCell="J163" sqref="J163"/>
    </sheetView>
  </sheetViews>
  <sheetFormatPr baseColWidth="10" defaultColWidth="11.42578125" defaultRowHeight="12.75"/>
  <cols>
    <col min="1" max="1" width="8.28515625" style="282" customWidth="1"/>
    <col min="2" max="2" width="99.42578125" style="282" bestFit="1" customWidth="1"/>
    <col min="3" max="5" width="13.42578125" style="282" bestFit="1" customWidth="1"/>
    <col min="6" max="6" width="12" style="282" bestFit="1" customWidth="1"/>
    <col min="7" max="7" width="15.85546875" style="282" customWidth="1"/>
    <col min="8" max="8" width="13.28515625" style="282" customWidth="1"/>
    <col min="9" max="10" width="11.42578125" style="282"/>
    <col min="11" max="11" width="14" style="282" customWidth="1"/>
    <col min="12" max="12" width="12.42578125" style="282" bestFit="1" customWidth="1"/>
    <col min="13" max="16384" width="11.42578125" style="282"/>
  </cols>
  <sheetData>
    <row r="1" spans="1:15">
      <c r="A1" s="343">
        <f>Privatentnahmen!B1</f>
        <v>0</v>
      </c>
      <c r="B1" s="344" t="e">
        <f>#REF!</f>
        <v>#REF!</v>
      </c>
      <c r="C1" s="345"/>
      <c r="D1" s="345"/>
      <c r="E1" s="345"/>
      <c r="F1" s="345"/>
      <c r="G1" s="345"/>
      <c r="H1" s="345"/>
      <c r="I1" s="345"/>
      <c r="J1" s="345"/>
      <c r="K1" s="345"/>
      <c r="L1" s="345"/>
      <c r="M1" s="345"/>
      <c r="N1" s="345"/>
      <c r="O1" s="345"/>
    </row>
    <row r="2" spans="1:15" ht="13.5" thickBot="1">
      <c r="A2" s="345"/>
      <c r="B2" s="345"/>
      <c r="C2" s="345"/>
      <c r="D2" s="345"/>
      <c r="E2" s="345"/>
      <c r="F2" s="345"/>
      <c r="G2" s="345"/>
      <c r="H2" s="345"/>
      <c r="I2" s="345"/>
      <c r="J2" s="345"/>
      <c r="K2" s="345"/>
      <c r="L2" s="345"/>
      <c r="M2" s="345"/>
      <c r="N2" s="345"/>
      <c r="O2" s="345"/>
    </row>
    <row r="3" spans="1:15" ht="16.5" thickBot="1">
      <c r="A3" s="345"/>
      <c r="B3" s="844" t="e">
        <f>+#REF!</f>
        <v>#REF!</v>
      </c>
      <c r="C3" s="845"/>
      <c r="D3" s="845"/>
      <c r="E3" s="845"/>
      <c r="F3" s="846"/>
      <c r="G3" s="345"/>
      <c r="H3" s="283" t="s">
        <v>1478</v>
      </c>
      <c r="I3" s="284" t="e">
        <f>+#REF!</f>
        <v>#REF!</v>
      </c>
      <c r="J3" s="345"/>
      <c r="K3" s="345"/>
      <c r="L3" s="345"/>
      <c r="M3" s="345"/>
      <c r="N3" s="345"/>
      <c r="O3" s="345"/>
    </row>
    <row r="4" spans="1:15" ht="13.5" thickBot="1">
      <c r="A4" s="345"/>
      <c r="B4" s="345"/>
      <c r="C4" s="345"/>
      <c r="D4" s="345"/>
      <c r="E4" s="345"/>
      <c r="F4" s="345"/>
      <c r="G4" s="345"/>
      <c r="H4" s="285" t="s">
        <v>1492</v>
      </c>
      <c r="I4" s="286">
        <v>44207</v>
      </c>
      <c r="J4" s="345"/>
      <c r="K4" s="345"/>
      <c r="L4" s="345"/>
      <c r="M4" s="345"/>
      <c r="N4" s="345"/>
      <c r="O4" s="345"/>
    </row>
    <row r="5" spans="1:15" ht="23.25">
      <c r="A5" s="345"/>
      <c r="B5" s="287" t="s">
        <v>1454</v>
      </c>
      <c r="C5" s="345"/>
      <c r="D5" s="345"/>
      <c r="E5" s="345"/>
      <c r="F5" s="345"/>
      <c r="G5" s="345"/>
      <c r="H5" s="345"/>
      <c r="I5" s="345"/>
      <c r="J5" s="345"/>
      <c r="K5" s="345"/>
      <c r="L5" s="345"/>
      <c r="M5" s="345"/>
      <c r="N5" s="345"/>
      <c r="O5" s="345"/>
    </row>
    <row r="6" spans="1:15" ht="15">
      <c r="A6" s="345"/>
      <c r="B6" s="288" t="s">
        <v>1490</v>
      </c>
      <c r="C6" s="345"/>
      <c r="D6" s="345"/>
      <c r="E6" s="345"/>
      <c r="F6" s="345"/>
      <c r="G6" s="289"/>
      <c r="H6" s="290"/>
      <c r="I6" s="345"/>
      <c r="J6" s="345"/>
      <c r="K6" s="345"/>
      <c r="L6" s="345"/>
      <c r="M6" s="345"/>
      <c r="N6" s="345"/>
      <c r="O6" s="345"/>
    </row>
    <row r="7" spans="1:15" ht="15">
      <c r="A7" s="291"/>
      <c r="B7" s="291"/>
      <c r="C7" s="291"/>
      <c r="D7" s="345"/>
      <c r="E7" s="345"/>
      <c r="F7" s="345"/>
      <c r="G7" s="345"/>
      <c r="H7" s="345"/>
      <c r="I7" s="345"/>
      <c r="J7" s="345"/>
      <c r="K7" s="345"/>
      <c r="L7" s="345"/>
      <c r="M7" s="345"/>
      <c r="N7" s="345"/>
      <c r="O7" s="345"/>
    </row>
    <row r="8" spans="1:15" ht="15.75">
      <c r="A8" s="345"/>
      <c r="B8" s="292" t="s">
        <v>1495</v>
      </c>
      <c r="C8" s="345"/>
      <c r="D8" s="345"/>
      <c r="E8" s="345"/>
      <c r="F8" s="345"/>
      <c r="G8" s="345"/>
      <c r="H8" s="345"/>
      <c r="I8" s="345"/>
      <c r="J8" s="345"/>
      <c r="K8" s="345"/>
      <c r="L8" s="345"/>
      <c r="M8" s="345"/>
      <c r="N8" s="345"/>
      <c r="O8" s="345"/>
    </row>
    <row r="9" spans="1:15">
      <c r="A9" s="345"/>
      <c r="B9" s="345"/>
      <c r="C9" s="345"/>
      <c r="D9" s="345"/>
      <c r="E9" s="345"/>
      <c r="F9" s="346"/>
      <c r="G9" s="345"/>
      <c r="H9" s="345"/>
      <c r="I9" s="345"/>
      <c r="J9" s="345"/>
      <c r="K9" s="345"/>
      <c r="L9" s="345"/>
      <c r="M9" s="345"/>
      <c r="N9" s="345"/>
      <c r="O9" s="345"/>
    </row>
    <row r="10" spans="1:15" ht="15.75">
      <c r="A10" s="345"/>
      <c r="B10" s="292" t="s">
        <v>196</v>
      </c>
      <c r="C10" s="347" t="str">
        <f>+C28</f>
        <v>Max /2021</v>
      </c>
      <c r="D10" s="347" t="str">
        <f>+D28</f>
        <v>Max /2022 *)</v>
      </c>
      <c r="E10" s="347" t="str">
        <f>+E28</f>
        <v>Max /2023 *)</v>
      </c>
      <c r="F10" s="345"/>
      <c r="G10" s="345"/>
      <c r="H10" s="345"/>
      <c r="I10" s="345"/>
      <c r="J10" s="345"/>
      <c r="K10" s="345"/>
      <c r="L10" s="345"/>
      <c r="M10" s="345"/>
      <c r="N10" s="345"/>
      <c r="O10" s="345"/>
    </row>
    <row r="11" spans="1:15" ht="15.75">
      <c r="A11" s="345"/>
      <c r="B11" s="348" t="s">
        <v>1458</v>
      </c>
      <c r="C11" s="294">
        <v>7100</v>
      </c>
      <c r="D11" s="294">
        <v>7300</v>
      </c>
      <c r="E11" s="294">
        <v>7500</v>
      </c>
      <c r="F11" s="345"/>
      <c r="G11" s="293" t="s">
        <v>1479</v>
      </c>
      <c r="H11" s="345"/>
      <c r="I11" s="345"/>
      <c r="J11" s="345"/>
      <c r="K11" s="345"/>
      <c r="L11" s="345"/>
      <c r="M11" s="345"/>
      <c r="N11" s="345"/>
      <c r="O11" s="345"/>
    </row>
    <row r="12" spans="1:15" ht="15">
      <c r="A12" s="345"/>
      <c r="B12" s="348" t="s">
        <v>1459</v>
      </c>
      <c r="C12" s="349">
        <f>+C11</f>
        <v>7100</v>
      </c>
      <c r="D12" s="349">
        <f>+D11</f>
        <v>7300</v>
      </c>
      <c r="E12" s="349">
        <v>7500</v>
      </c>
      <c r="F12" s="345"/>
      <c r="G12" s="293"/>
      <c r="H12" s="345"/>
      <c r="I12" s="345"/>
      <c r="J12" s="345"/>
      <c r="K12" s="345"/>
      <c r="L12" s="345"/>
      <c r="M12" s="345"/>
      <c r="N12" s="345"/>
      <c r="O12" s="345"/>
    </row>
    <row r="13" spans="1:15" ht="15.75">
      <c r="A13" s="345"/>
      <c r="B13" s="348" t="s">
        <v>1460</v>
      </c>
      <c r="C13" s="294">
        <v>4837.5</v>
      </c>
      <c r="D13" s="294">
        <f>+C13+150</f>
        <v>4987.5</v>
      </c>
      <c r="E13" s="294">
        <f>+D13+150</f>
        <v>5137.5</v>
      </c>
      <c r="F13" s="345"/>
      <c r="G13" s="293" t="str">
        <f>+G$11</f>
        <v>Prüfung/Eintrag:</v>
      </c>
      <c r="H13" s="345"/>
      <c r="I13" s="345"/>
      <c r="J13" s="345"/>
      <c r="K13" s="345"/>
      <c r="L13" s="345"/>
      <c r="M13" s="345"/>
      <c r="N13" s="345"/>
      <c r="O13" s="345"/>
    </row>
    <row r="14" spans="1:15" ht="15">
      <c r="A14" s="345"/>
      <c r="B14" s="348" t="s">
        <v>1461</v>
      </c>
      <c r="C14" s="349">
        <f>+C13</f>
        <v>4837.5</v>
      </c>
      <c r="D14" s="349">
        <f>+D13</f>
        <v>4987.5</v>
      </c>
      <c r="E14" s="349">
        <f>+E13</f>
        <v>5137.5</v>
      </c>
      <c r="F14" s="345"/>
      <c r="G14" s="293"/>
      <c r="H14" s="345"/>
      <c r="I14" s="345"/>
      <c r="J14" s="345"/>
      <c r="K14" s="345"/>
      <c r="L14" s="345"/>
      <c r="M14" s="345"/>
      <c r="N14" s="345"/>
      <c r="O14" s="345"/>
    </row>
    <row r="15" spans="1:15" ht="15.75">
      <c r="A15" s="345"/>
      <c r="B15" s="350" t="s">
        <v>1462</v>
      </c>
      <c r="C15" s="295">
        <v>6555</v>
      </c>
      <c r="D15" s="295">
        <v>6720</v>
      </c>
      <c r="E15" s="295">
        <v>6850</v>
      </c>
      <c r="F15" s="345"/>
      <c r="G15" s="293" t="str">
        <f>+G$11</f>
        <v>Prüfung/Eintrag:</v>
      </c>
      <c r="H15" s="345"/>
      <c r="I15" s="345"/>
      <c r="J15" s="345"/>
      <c r="K15" s="345"/>
      <c r="L15" s="345"/>
      <c r="M15" s="345"/>
      <c r="N15" s="345"/>
      <c r="O15" s="345"/>
    </row>
    <row r="16" spans="1:15" ht="15">
      <c r="A16" s="345"/>
      <c r="B16" s="345"/>
      <c r="C16" s="351"/>
      <c r="D16" s="352" t="s">
        <v>1457</v>
      </c>
      <c r="E16" s="352" t="s">
        <v>1457</v>
      </c>
      <c r="F16" s="345"/>
      <c r="G16" s="296"/>
      <c r="H16" s="345"/>
      <c r="I16" s="345"/>
      <c r="J16" s="345"/>
      <c r="K16" s="345"/>
      <c r="L16" s="345"/>
      <c r="M16" s="345"/>
      <c r="N16" s="345"/>
      <c r="O16" s="345"/>
    </row>
    <row r="17" spans="1:15" ht="15.75" thickBot="1">
      <c r="A17" s="345"/>
      <c r="B17" s="345"/>
      <c r="C17" s="351"/>
      <c r="D17" s="351"/>
      <c r="E17" s="345"/>
      <c r="F17" s="345"/>
      <c r="G17" s="296"/>
      <c r="H17" s="345"/>
      <c r="I17" s="345"/>
      <c r="J17" s="345"/>
      <c r="K17" s="345"/>
      <c r="L17" s="345"/>
      <c r="M17" s="345"/>
      <c r="N17" s="345"/>
      <c r="O17" s="345"/>
    </row>
    <row r="18" spans="1:15" ht="16.5" thickBot="1">
      <c r="A18" s="345"/>
      <c r="B18" s="292" t="s">
        <v>1491</v>
      </c>
      <c r="C18" s="298" t="e">
        <f>+C38</f>
        <v>#REF!</v>
      </c>
      <c r="D18" s="298" t="e">
        <f>+C18+1</f>
        <v>#REF!</v>
      </c>
      <c r="E18" s="299" t="e">
        <f>+D18+1</f>
        <v>#REF!</v>
      </c>
      <c r="F18" s="353"/>
      <c r="G18" s="297"/>
      <c r="H18" s="345"/>
      <c r="I18" s="345"/>
      <c r="J18" s="345"/>
      <c r="K18" s="345"/>
      <c r="L18" s="345"/>
      <c r="M18" s="345"/>
      <c r="N18" s="345"/>
      <c r="O18" s="345"/>
    </row>
    <row r="19" spans="1:15" ht="15">
      <c r="A19" s="345"/>
      <c r="B19" s="348" t="s">
        <v>1458</v>
      </c>
      <c r="C19" s="300">
        <v>0.186</v>
      </c>
      <c r="D19" s="300">
        <f>+C19</f>
        <v>0.186</v>
      </c>
      <c r="E19" s="301">
        <f>+D19</f>
        <v>0.186</v>
      </c>
      <c r="F19" s="354"/>
      <c r="G19" s="293" t="str">
        <f>+G$11</f>
        <v>Prüfung/Eintrag:</v>
      </c>
      <c r="H19" s="345"/>
      <c r="I19" s="345"/>
      <c r="J19" s="345"/>
      <c r="K19" s="345"/>
      <c r="L19" s="345"/>
      <c r="M19" s="345"/>
      <c r="N19" s="345"/>
      <c r="O19" s="345"/>
    </row>
    <row r="20" spans="1:15" ht="15">
      <c r="A20" s="345"/>
      <c r="B20" s="348" t="s">
        <v>1459</v>
      </c>
      <c r="C20" s="300">
        <v>2.4E-2</v>
      </c>
      <c r="D20" s="300">
        <f t="shared" ref="D20:D25" si="0">+C20</f>
        <v>2.4E-2</v>
      </c>
      <c r="E20" s="301">
        <f t="shared" ref="E20:E25" si="1">+D20</f>
        <v>2.4E-2</v>
      </c>
      <c r="F20" s="354"/>
      <c r="G20" s="293" t="str">
        <f>+G$11</f>
        <v>Prüfung/Eintrag:</v>
      </c>
      <c r="H20" s="345"/>
      <c r="I20" s="345"/>
      <c r="J20" s="345"/>
      <c r="K20" s="345"/>
      <c r="L20" s="345"/>
      <c r="M20" s="345"/>
      <c r="N20" s="345"/>
      <c r="O20" s="345"/>
    </row>
    <row r="21" spans="1:15" ht="15">
      <c r="A21" s="345"/>
      <c r="B21" s="348" t="s">
        <v>1481</v>
      </c>
      <c r="C21" s="300">
        <v>0.14599999999999999</v>
      </c>
      <c r="D21" s="300">
        <f t="shared" si="0"/>
        <v>0.14599999999999999</v>
      </c>
      <c r="E21" s="301">
        <f t="shared" si="1"/>
        <v>0.14599999999999999</v>
      </c>
      <c r="F21" s="302"/>
      <c r="G21" s="293" t="str">
        <f>+G$11</f>
        <v>Prüfung/Eintrag:</v>
      </c>
      <c r="H21" s="345"/>
      <c r="I21" s="345"/>
      <c r="J21" s="345"/>
      <c r="K21" s="345"/>
      <c r="L21" s="345"/>
      <c r="M21" s="345"/>
      <c r="N21" s="345"/>
      <c r="O21" s="345"/>
    </row>
    <row r="22" spans="1:15" ht="15">
      <c r="A22" s="345"/>
      <c r="B22" s="350" t="s">
        <v>1489</v>
      </c>
      <c r="C22" s="303">
        <v>1.0999999999999999E-2</v>
      </c>
      <c r="D22" s="303">
        <f>+C22</f>
        <v>1.0999999999999999E-2</v>
      </c>
      <c r="E22" s="304">
        <f>+D22</f>
        <v>1.0999999999999999E-2</v>
      </c>
      <c r="F22" s="302"/>
      <c r="G22" s="293" t="str">
        <f>+G$11</f>
        <v>Prüfung/Eintrag:</v>
      </c>
      <c r="H22" s="345"/>
      <c r="I22" s="345"/>
      <c r="J22" s="345"/>
      <c r="K22" s="345"/>
      <c r="L22" s="345"/>
      <c r="M22" s="345"/>
      <c r="N22" s="345"/>
      <c r="O22" s="345"/>
    </row>
    <row r="23" spans="1:15" ht="15">
      <c r="A23" s="345"/>
      <c r="B23" s="348" t="s">
        <v>1482</v>
      </c>
      <c r="C23" s="300">
        <f>+C22+C21</f>
        <v>0.157</v>
      </c>
      <c r="D23" s="300">
        <f t="shared" ref="D23:E23" si="2">+D22+D21</f>
        <v>0.157</v>
      </c>
      <c r="E23" s="301">
        <f t="shared" si="2"/>
        <v>0.157</v>
      </c>
      <c r="F23" s="302" t="s">
        <v>1465</v>
      </c>
      <c r="G23" s="293"/>
      <c r="H23" s="345"/>
      <c r="I23" s="345"/>
      <c r="J23" s="345"/>
      <c r="K23" s="345"/>
      <c r="L23" s="345"/>
      <c r="M23" s="345"/>
      <c r="N23" s="345"/>
      <c r="O23" s="345"/>
    </row>
    <row r="24" spans="1:15" ht="15">
      <c r="A24" s="345"/>
      <c r="B24" s="348" t="s">
        <v>1461</v>
      </c>
      <c r="C24" s="300">
        <v>3.3000000000000002E-2</v>
      </c>
      <c r="D24" s="300">
        <f t="shared" si="0"/>
        <v>3.3000000000000002E-2</v>
      </c>
      <c r="E24" s="301">
        <f t="shared" si="1"/>
        <v>3.3000000000000002E-2</v>
      </c>
      <c r="F24" s="224">
        <f>+E24-0.00125</f>
        <v>3.175E-2</v>
      </c>
      <c r="G24" s="293" t="str">
        <f>+G$11</f>
        <v>Prüfung/Eintrag:</v>
      </c>
      <c r="H24" s="345"/>
      <c r="I24" s="345"/>
      <c r="J24" s="345"/>
      <c r="K24" s="345"/>
      <c r="L24" s="345"/>
      <c r="M24" s="345"/>
      <c r="N24" s="345"/>
      <c r="O24" s="345"/>
    </row>
    <row r="25" spans="1:15" ht="15">
      <c r="A25" s="345"/>
      <c r="B25" s="355" t="s">
        <v>1485</v>
      </c>
      <c r="C25" s="303">
        <v>0.01</v>
      </c>
      <c r="D25" s="303">
        <f t="shared" si="0"/>
        <v>0.01</v>
      </c>
      <c r="E25" s="304">
        <f t="shared" si="1"/>
        <v>0.01</v>
      </c>
      <c r="F25" s="354"/>
      <c r="G25" s="293" t="str">
        <f>+G$11</f>
        <v>Prüfung/Eintrag:</v>
      </c>
      <c r="H25" s="345"/>
      <c r="I25" s="345"/>
      <c r="J25" s="345"/>
      <c r="K25" s="345"/>
      <c r="L25" s="345"/>
      <c r="M25" s="345"/>
      <c r="N25" s="345"/>
      <c r="O25" s="345"/>
    </row>
    <row r="26" spans="1:15" ht="16.5" thickBot="1">
      <c r="A26" s="345"/>
      <c r="B26" s="356" t="s">
        <v>1486</v>
      </c>
      <c r="C26" s="225">
        <f>SUM(C19:C25)-C23</f>
        <v>0.41000000000000003</v>
      </c>
      <c r="D26" s="225">
        <f t="shared" ref="D26:E26" si="3">SUM(D19:D25)-D23</f>
        <v>0.41000000000000003</v>
      </c>
      <c r="E26" s="226">
        <f t="shared" si="3"/>
        <v>0.41000000000000003</v>
      </c>
      <c r="F26" s="357"/>
      <c r="G26" s="345"/>
      <c r="H26" s="345"/>
      <c r="I26" s="345"/>
      <c r="J26" s="345"/>
      <c r="K26" s="345"/>
      <c r="L26" s="345"/>
      <c r="M26" s="345"/>
      <c r="N26" s="345"/>
      <c r="O26" s="345"/>
    </row>
    <row r="27" spans="1:15" ht="15">
      <c r="A27" s="345"/>
      <c r="B27" s="345"/>
      <c r="C27" s="351"/>
      <c r="D27" s="351"/>
      <c r="E27" s="345"/>
      <c r="F27" s="345"/>
      <c r="G27" s="345"/>
      <c r="H27" s="345"/>
      <c r="I27" s="345"/>
      <c r="J27" s="345"/>
      <c r="K27" s="345"/>
      <c r="L27" s="345"/>
      <c r="M27" s="345"/>
      <c r="N27" s="345"/>
      <c r="O27" s="345"/>
    </row>
    <row r="28" spans="1:15" ht="15.75">
      <c r="A28" s="345"/>
      <c r="B28" s="305" t="s">
        <v>1475</v>
      </c>
      <c r="C28" s="347" t="s">
        <v>52</v>
      </c>
      <c r="D28" s="347" t="s">
        <v>1455</v>
      </c>
      <c r="E28" s="347" t="s">
        <v>1456</v>
      </c>
      <c r="F28" s="345"/>
      <c r="G28" s="345"/>
      <c r="H28" s="345"/>
      <c r="I28" s="345"/>
      <c r="J28" s="345"/>
      <c r="K28" s="345"/>
      <c r="L28" s="345"/>
      <c r="M28" s="345"/>
      <c r="N28" s="345"/>
      <c r="O28" s="345"/>
    </row>
    <row r="29" spans="1:15" ht="15">
      <c r="A29" s="345"/>
      <c r="B29" s="348" t="s">
        <v>1466</v>
      </c>
      <c r="C29" s="307">
        <f>+C13*'Daten int.'!C41*2</f>
        <v>759.48749999999995</v>
      </c>
      <c r="D29" s="307">
        <f>+D13*'Daten int.'!D41*2</f>
        <v>783.03750000000002</v>
      </c>
      <c r="E29" s="307">
        <f>+E13*'Daten int.'!E41*2</f>
        <v>806.58749999999998</v>
      </c>
      <c r="F29" s="345"/>
      <c r="G29" s="345"/>
      <c r="H29" s="345"/>
      <c r="I29" s="345"/>
      <c r="J29" s="345"/>
      <c r="K29" s="345"/>
      <c r="L29" s="345"/>
      <c r="M29" s="345"/>
      <c r="N29" s="345"/>
      <c r="O29" s="345"/>
    </row>
    <row r="30" spans="1:15" ht="15">
      <c r="A30" s="345"/>
      <c r="B30" s="348" t="s">
        <v>1467</v>
      </c>
      <c r="C30" s="307">
        <f>+C14*'Daten int.'!C42*2</f>
        <v>159.63750000000002</v>
      </c>
      <c r="D30" s="307">
        <f>+D14*'Daten int.'!D42*2</f>
        <v>164.58750000000001</v>
      </c>
      <c r="E30" s="307">
        <f>+E14*'Daten int.'!E42*2</f>
        <v>169.53749999999999</v>
      </c>
      <c r="F30" s="345"/>
      <c r="G30" s="345"/>
      <c r="H30" s="345"/>
      <c r="I30" s="345"/>
      <c r="J30" s="345"/>
      <c r="K30" s="345"/>
      <c r="L30" s="345"/>
      <c r="M30" s="345"/>
      <c r="N30" s="345"/>
      <c r="O30" s="345"/>
    </row>
    <row r="31" spans="1:15" ht="15">
      <c r="A31" s="345"/>
      <c r="B31" s="305" t="s">
        <v>1498</v>
      </c>
      <c r="C31" s="307"/>
      <c r="D31" s="307"/>
      <c r="E31" s="307"/>
      <c r="F31" s="345"/>
      <c r="G31" s="345"/>
      <c r="H31" s="345"/>
      <c r="I31" s="345"/>
      <c r="J31" s="345"/>
      <c r="K31" s="345"/>
      <c r="L31" s="345"/>
      <c r="M31" s="345"/>
      <c r="N31" s="345"/>
      <c r="O31" s="345"/>
    </row>
    <row r="32" spans="1:15" ht="15">
      <c r="A32" s="345"/>
      <c r="B32" s="348" t="s">
        <v>1501</v>
      </c>
      <c r="C32" s="306">
        <v>3290</v>
      </c>
      <c r="D32" s="306">
        <f>+C32+70</f>
        <v>3360</v>
      </c>
      <c r="E32" s="306">
        <f>+D32+7</f>
        <v>3367</v>
      </c>
      <c r="F32" s="345"/>
      <c r="G32" s="345"/>
      <c r="H32" s="345"/>
      <c r="I32" s="345"/>
      <c r="J32" s="345"/>
      <c r="K32" s="345"/>
      <c r="L32" s="345"/>
      <c r="M32" s="345"/>
      <c r="N32" s="345"/>
      <c r="O32" s="345"/>
    </row>
    <row r="33" spans="1:15" ht="15">
      <c r="A33" s="345"/>
      <c r="B33" s="348" t="s">
        <v>1480</v>
      </c>
      <c r="C33" s="306">
        <f>+C32/3</f>
        <v>1096.6666666666667</v>
      </c>
      <c r="D33" s="306">
        <f>+D32/3</f>
        <v>1120</v>
      </c>
      <c r="E33" s="306">
        <f>+E32/3</f>
        <v>1122.3333333333333</v>
      </c>
      <c r="F33" s="345"/>
      <c r="G33" s="345"/>
      <c r="H33" s="345"/>
      <c r="I33" s="345"/>
      <c r="J33" s="345"/>
      <c r="K33" s="345"/>
      <c r="L33" s="345"/>
      <c r="M33" s="345"/>
      <c r="N33" s="345"/>
      <c r="O33" s="345"/>
    </row>
    <row r="34" spans="1:15" ht="15">
      <c r="A34" s="345"/>
      <c r="B34" s="348" t="s">
        <v>1499</v>
      </c>
      <c r="C34" s="308">
        <f>+C33*C23</f>
        <v>172.17666666666668</v>
      </c>
      <c r="D34" s="308">
        <f>+D33*D23</f>
        <v>175.84</v>
      </c>
      <c r="E34" s="308">
        <f>+E33*E23</f>
        <v>176.20633333333333</v>
      </c>
      <c r="F34" s="345"/>
      <c r="G34" s="345"/>
      <c r="H34" s="345"/>
      <c r="I34" s="345"/>
      <c r="J34" s="345"/>
      <c r="K34" s="345"/>
      <c r="L34" s="345"/>
      <c r="M34" s="345"/>
      <c r="N34" s="345"/>
      <c r="O34" s="345"/>
    </row>
    <row r="35" spans="1:15" ht="15">
      <c r="A35" s="345"/>
      <c r="B35" s="348" t="s">
        <v>1500</v>
      </c>
      <c r="C35" s="308">
        <f>+C33*C24</f>
        <v>36.190000000000005</v>
      </c>
      <c r="D35" s="308">
        <f>+D33*D24</f>
        <v>36.96</v>
      </c>
      <c r="E35" s="308">
        <f>+E33*E24</f>
        <v>37.036999999999999</v>
      </c>
      <c r="F35" s="345"/>
      <c r="G35" s="345"/>
      <c r="H35" s="345"/>
      <c r="I35" s="345"/>
      <c r="J35" s="345"/>
      <c r="K35" s="345"/>
      <c r="L35" s="345"/>
      <c r="M35" s="345"/>
      <c r="N35" s="345"/>
      <c r="O35" s="345"/>
    </row>
    <row r="36" spans="1:15">
      <c r="A36" s="345"/>
      <c r="B36" s="345"/>
      <c r="C36" s="346"/>
      <c r="D36" s="345" t="s">
        <v>1457</v>
      </c>
      <c r="E36" s="345" t="s">
        <v>1457</v>
      </c>
      <c r="F36" s="345"/>
      <c r="G36" s="345"/>
      <c r="H36" s="345"/>
      <c r="I36" s="345"/>
      <c r="J36" s="345"/>
      <c r="K36" s="345"/>
      <c r="L36" s="345"/>
      <c r="M36" s="345"/>
      <c r="N36" s="345"/>
      <c r="O36" s="345"/>
    </row>
    <row r="37" spans="1:15" ht="15.75" thickBot="1">
      <c r="A37" s="345"/>
      <c r="B37" s="345"/>
      <c r="C37" s="351"/>
      <c r="D37" s="351"/>
      <c r="E37" s="345"/>
      <c r="F37" s="345"/>
      <c r="G37" s="345"/>
      <c r="H37" s="345"/>
      <c r="I37" s="345"/>
      <c r="J37" s="345"/>
      <c r="K37" s="345"/>
      <c r="L37" s="345"/>
      <c r="M37" s="345"/>
      <c r="N37" s="345"/>
      <c r="O37" s="345"/>
    </row>
    <row r="38" spans="1:15" ht="16.5" thickBot="1">
      <c r="A38" s="345"/>
      <c r="B38" s="292" t="s">
        <v>1483</v>
      </c>
      <c r="C38" s="298" t="e">
        <f>+#REF!</f>
        <v>#REF!</v>
      </c>
      <c r="D38" s="298" t="e">
        <f>+C38+1</f>
        <v>#REF!</v>
      </c>
      <c r="E38" s="299" t="e">
        <f>+D38+1</f>
        <v>#REF!</v>
      </c>
      <c r="F38" s="353"/>
      <c r="G38" s="345"/>
      <c r="H38" s="345"/>
      <c r="I38" s="345"/>
      <c r="J38" s="345"/>
      <c r="K38" s="345"/>
      <c r="L38" s="345"/>
      <c r="M38" s="345"/>
      <c r="N38" s="345"/>
      <c r="O38" s="345"/>
    </row>
    <row r="39" spans="1:15" ht="15">
      <c r="A39" s="345"/>
      <c r="B39" s="348" t="s">
        <v>1458</v>
      </c>
      <c r="C39" s="300">
        <f t="shared" ref="C39:E40" si="4">+C19/2</f>
        <v>9.2999999999999999E-2</v>
      </c>
      <c r="D39" s="300">
        <f t="shared" si="4"/>
        <v>9.2999999999999999E-2</v>
      </c>
      <c r="E39" s="301">
        <f t="shared" si="4"/>
        <v>9.2999999999999999E-2</v>
      </c>
      <c r="F39" s="354"/>
      <c r="G39" s="345"/>
      <c r="H39" s="345"/>
      <c r="I39" s="345"/>
      <c r="J39" s="345"/>
      <c r="K39" s="345"/>
      <c r="L39" s="345"/>
      <c r="M39" s="345"/>
      <c r="N39" s="345"/>
      <c r="O39" s="345"/>
    </row>
    <row r="40" spans="1:15" ht="15">
      <c r="A40" s="345"/>
      <c r="B40" s="348" t="s">
        <v>1459</v>
      </c>
      <c r="C40" s="300">
        <f t="shared" si="4"/>
        <v>1.2E-2</v>
      </c>
      <c r="D40" s="300">
        <f t="shared" si="4"/>
        <v>1.2E-2</v>
      </c>
      <c r="E40" s="301">
        <f t="shared" si="4"/>
        <v>1.2E-2</v>
      </c>
      <c r="F40" s="354"/>
      <c r="G40" s="345"/>
      <c r="H40" s="345"/>
      <c r="I40" s="345"/>
      <c r="J40" s="345"/>
      <c r="K40" s="345"/>
      <c r="L40" s="345"/>
      <c r="M40" s="345"/>
      <c r="N40" s="345"/>
      <c r="O40" s="345"/>
    </row>
    <row r="41" spans="1:15" ht="15">
      <c r="A41" s="345"/>
      <c r="B41" s="348" t="s">
        <v>1460</v>
      </c>
      <c r="C41" s="300">
        <f t="shared" ref="C41:E42" si="5">+C23/2</f>
        <v>7.85E-2</v>
      </c>
      <c r="D41" s="300">
        <f t="shared" si="5"/>
        <v>7.85E-2</v>
      </c>
      <c r="E41" s="301">
        <f t="shared" si="5"/>
        <v>7.85E-2</v>
      </c>
      <c r="F41" s="302" t="s">
        <v>1465</v>
      </c>
      <c r="G41" s="345"/>
      <c r="H41" s="345"/>
      <c r="I41" s="345"/>
      <c r="J41" s="345"/>
      <c r="K41" s="345"/>
      <c r="L41" s="345"/>
      <c r="M41" s="345"/>
      <c r="N41" s="345"/>
      <c r="O41" s="345"/>
    </row>
    <row r="42" spans="1:15" ht="15">
      <c r="A42" s="345"/>
      <c r="B42" s="348" t="s">
        <v>1461</v>
      </c>
      <c r="C42" s="300">
        <f t="shared" si="5"/>
        <v>1.6500000000000001E-2</v>
      </c>
      <c r="D42" s="300">
        <f t="shared" si="5"/>
        <v>1.6500000000000001E-2</v>
      </c>
      <c r="E42" s="301">
        <f t="shared" si="5"/>
        <v>1.6500000000000001E-2</v>
      </c>
      <c r="F42" s="224">
        <f>+E42-0.00125</f>
        <v>1.5250000000000001E-2</v>
      </c>
      <c r="G42" s="345"/>
      <c r="H42" s="345"/>
      <c r="I42" s="345"/>
      <c r="J42" s="345"/>
      <c r="K42" s="345"/>
      <c r="L42" s="345"/>
      <c r="M42" s="345"/>
      <c r="N42" s="345"/>
      <c r="O42" s="345"/>
    </row>
    <row r="43" spans="1:15" ht="15">
      <c r="A43" s="345"/>
      <c r="B43" s="355" t="s">
        <v>1485</v>
      </c>
      <c r="C43" s="303">
        <v>0.01</v>
      </c>
      <c r="D43" s="303">
        <f t="shared" ref="D43:E43" si="6">+C43</f>
        <v>0.01</v>
      </c>
      <c r="E43" s="304">
        <f t="shared" si="6"/>
        <v>0.01</v>
      </c>
      <c r="F43" s="354"/>
      <c r="G43" s="345"/>
      <c r="H43" s="345"/>
      <c r="I43" s="345"/>
      <c r="J43" s="345"/>
      <c r="K43" s="345"/>
      <c r="L43" s="345"/>
      <c r="M43" s="345"/>
      <c r="N43" s="345"/>
      <c r="O43" s="345"/>
    </row>
    <row r="44" spans="1:15" ht="16.5" thickBot="1">
      <c r="A44" s="345"/>
      <c r="B44" s="356" t="s">
        <v>1487</v>
      </c>
      <c r="C44" s="225">
        <f>+C42+C41+C40+C39</f>
        <v>0.2</v>
      </c>
      <c r="D44" s="225">
        <f t="shared" ref="D44:E44" si="7">+D42+D41+D40+D39</f>
        <v>0.2</v>
      </c>
      <c r="E44" s="226">
        <f t="shared" si="7"/>
        <v>0.2</v>
      </c>
      <c r="F44" s="357"/>
      <c r="G44" s="345"/>
      <c r="H44" s="345"/>
      <c r="I44" s="345"/>
      <c r="J44" s="345"/>
      <c r="K44" s="345"/>
      <c r="L44" s="345"/>
      <c r="M44" s="345"/>
      <c r="N44" s="345"/>
      <c r="O44" s="345"/>
    </row>
    <row r="45" spans="1:15" ht="16.5" thickBot="1">
      <c r="A45" s="345"/>
      <c r="B45" s="356" t="s">
        <v>1488</v>
      </c>
      <c r="C45" s="225">
        <f>SUM(C39:C43)</f>
        <v>0.21000000000000002</v>
      </c>
      <c r="D45" s="225">
        <f>SUM(D39:D43)</f>
        <v>0.21000000000000002</v>
      </c>
      <c r="E45" s="226">
        <f>SUM(E39:E43)</f>
        <v>0.21000000000000002</v>
      </c>
      <c r="F45" s="357"/>
      <c r="G45" s="345"/>
      <c r="H45" s="345"/>
      <c r="I45" s="345"/>
      <c r="J45" s="345"/>
      <c r="K45" s="345"/>
      <c r="L45" s="345"/>
      <c r="M45" s="345"/>
      <c r="N45" s="345"/>
      <c r="O45" s="345"/>
    </row>
    <row r="46" spans="1:15" ht="15">
      <c r="A46" s="345"/>
      <c r="B46" s="345"/>
      <c r="C46" s="351"/>
      <c r="D46" s="351"/>
      <c r="E46" s="345"/>
      <c r="F46" s="345"/>
      <c r="G46" s="345"/>
      <c r="H46" s="345"/>
      <c r="I46" s="345"/>
      <c r="J46" s="345"/>
      <c r="K46" s="345"/>
      <c r="L46" s="345"/>
      <c r="M46" s="345"/>
      <c r="N46" s="345"/>
      <c r="O46" s="345"/>
    </row>
    <row r="47" spans="1:15" ht="15.75">
      <c r="A47" s="345"/>
      <c r="B47" s="292" t="s">
        <v>1484</v>
      </c>
      <c r="C47" s="347" t="str">
        <f>+C10</f>
        <v>Max /2021</v>
      </c>
      <c r="D47" s="347" t="str">
        <f>+D10</f>
        <v>Max /2022 *)</v>
      </c>
      <c r="E47" s="347" t="str">
        <f>+E10</f>
        <v>Max /2023 *)</v>
      </c>
      <c r="F47" s="345"/>
      <c r="G47" s="345"/>
      <c r="H47" s="345"/>
      <c r="I47" s="345"/>
      <c r="J47" s="345"/>
      <c r="K47" s="345"/>
      <c r="L47" s="345"/>
      <c r="M47" s="345"/>
      <c r="N47" s="345"/>
      <c r="O47" s="345"/>
    </row>
    <row r="48" spans="1:15" ht="15">
      <c r="A48" s="345"/>
      <c r="B48" s="348" t="s">
        <v>1458</v>
      </c>
      <c r="C48" s="349">
        <f>C11*'Daten int.'!C39</f>
        <v>660.3</v>
      </c>
      <c r="D48" s="349">
        <f>D11*'Daten int.'!D39</f>
        <v>678.9</v>
      </c>
      <c r="E48" s="349">
        <f>E11*'Daten int.'!E39</f>
        <v>697.5</v>
      </c>
      <c r="F48" s="345"/>
      <c r="G48" s="345"/>
      <c r="H48" s="345"/>
      <c r="I48" s="345"/>
      <c r="J48" s="345"/>
      <c r="K48" s="345"/>
      <c r="L48" s="345"/>
      <c r="M48" s="345"/>
      <c r="N48" s="345"/>
      <c r="O48" s="345"/>
    </row>
    <row r="49" spans="1:15" ht="15">
      <c r="A49" s="345"/>
      <c r="B49" s="348" t="s">
        <v>1459</v>
      </c>
      <c r="C49" s="349">
        <f>C12*'Daten int.'!C40</f>
        <v>85.2</v>
      </c>
      <c r="D49" s="349">
        <f>D12*'Daten int.'!D40</f>
        <v>87.600000000000009</v>
      </c>
      <c r="E49" s="349">
        <f>E12*'Daten int.'!E40</f>
        <v>90</v>
      </c>
      <c r="F49" s="345"/>
      <c r="G49" s="345"/>
      <c r="H49" s="345"/>
      <c r="I49" s="345"/>
      <c r="J49" s="345"/>
      <c r="K49" s="345"/>
      <c r="L49" s="345"/>
      <c r="M49" s="345"/>
      <c r="N49" s="345"/>
      <c r="O49" s="345"/>
    </row>
    <row r="50" spans="1:15" ht="15">
      <c r="A50" s="345"/>
      <c r="B50" s="348" t="s">
        <v>1460</v>
      </c>
      <c r="C50" s="349">
        <f>C13*'Daten int.'!C41</f>
        <v>379.74374999999998</v>
      </c>
      <c r="D50" s="349">
        <f>D13*'Daten int.'!D41</f>
        <v>391.51875000000001</v>
      </c>
      <c r="E50" s="349">
        <f>E13*'Daten int.'!E41</f>
        <v>403.29374999999999</v>
      </c>
      <c r="F50" s="345"/>
      <c r="G50" s="345"/>
      <c r="H50" s="345"/>
      <c r="I50" s="345"/>
      <c r="J50" s="345"/>
      <c r="K50" s="345"/>
      <c r="L50" s="345"/>
      <c r="M50" s="345"/>
      <c r="N50" s="345"/>
      <c r="O50" s="345"/>
    </row>
    <row r="51" spans="1:15" ht="15">
      <c r="A51" s="345"/>
      <c r="B51" s="348" t="s">
        <v>1461</v>
      </c>
      <c r="C51" s="349">
        <f>C14*'Daten int.'!C42</f>
        <v>79.818750000000009</v>
      </c>
      <c r="D51" s="349">
        <f>D14*'Daten int.'!D42</f>
        <v>82.293750000000003</v>
      </c>
      <c r="E51" s="349">
        <f>E14*'Daten int.'!E42</f>
        <v>84.768749999999997</v>
      </c>
      <c r="F51" s="345"/>
      <c r="G51" s="345"/>
      <c r="H51" s="345"/>
      <c r="I51" s="345"/>
      <c r="J51" s="345"/>
      <c r="K51" s="345"/>
      <c r="L51" s="345"/>
      <c r="M51" s="345"/>
      <c r="N51" s="345"/>
      <c r="O51" s="345"/>
    </row>
    <row r="52" spans="1:15" ht="15">
      <c r="A52" s="345"/>
      <c r="B52" s="350" t="s">
        <v>1485</v>
      </c>
      <c r="C52" s="358">
        <f>C15*'Daten int.'!C43</f>
        <v>65.55</v>
      </c>
      <c r="D52" s="358">
        <f>D15*'Daten int.'!D43</f>
        <v>67.2</v>
      </c>
      <c r="E52" s="358">
        <f>E15*'Daten int.'!E43</f>
        <v>68.5</v>
      </c>
      <c r="F52" s="345"/>
      <c r="G52" s="345"/>
      <c r="H52" s="345"/>
      <c r="I52" s="345"/>
      <c r="J52" s="345"/>
      <c r="K52" s="345"/>
      <c r="L52" s="345"/>
      <c r="M52" s="345"/>
      <c r="N52" s="345"/>
      <c r="O52" s="345"/>
    </row>
    <row r="53" spans="1:15" ht="15.75">
      <c r="A53" s="345"/>
      <c r="B53" s="356" t="s">
        <v>1493</v>
      </c>
      <c r="C53" s="294">
        <f>+C51+C50+C49+C48</f>
        <v>1205.0625</v>
      </c>
      <c r="D53" s="294">
        <f t="shared" ref="D53:E53" si="8">+D51+D50+D49+D48</f>
        <v>1240.3125</v>
      </c>
      <c r="E53" s="294">
        <f t="shared" si="8"/>
        <v>1275.5625</v>
      </c>
      <c r="F53" s="345"/>
      <c r="G53" s="345"/>
      <c r="H53" s="345"/>
      <c r="I53" s="345"/>
      <c r="J53" s="345"/>
      <c r="K53" s="345"/>
      <c r="L53" s="345"/>
      <c r="M53" s="345"/>
      <c r="N53" s="345"/>
      <c r="O53" s="345"/>
    </row>
    <row r="54" spans="1:15" ht="15.75">
      <c r="A54" s="345"/>
      <c r="B54" s="356" t="s">
        <v>1494</v>
      </c>
      <c r="C54" s="294">
        <f>SUM(C48:C52)</f>
        <v>1270.6125</v>
      </c>
      <c r="D54" s="294">
        <f>SUM(D48:D52)</f>
        <v>1307.5125</v>
      </c>
      <c r="E54" s="294">
        <f>SUM(E48:E52)</f>
        <v>1344.0625</v>
      </c>
      <c r="F54" s="345"/>
      <c r="G54" s="345"/>
      <c r="H54" s="345"/>
      <c r="I54" s="345"/>
      <c r="J54" s="345"/>
      <c r="K54" s="345"/>
      <c r="L54" s="345"/>
      <c r="M54" s="345"/>
      <c r="N54" s="345"/>
      <c r="O54" s="345"/>
    </row>
    <row r="55" spans="1:15">
      <c r="A55" s="345"/>
      <c r="B55" s="345"/>
      <c r="C55" s="345"/>
      <c r="D55" s="345"/>
      <c r="E55" s="345"/>
      <c r="F55" s="345"/>
      <c r="G55" s="345"/>
      <c r="H55" s="345"/>
      <c r="I55" s="345"/>
      <c r="J55" s="345"/>
      <c r="K55" s="345"/>
      <c r="L55" s="345"/>
      <c r="M55" s="345"/>
      <c r="N55" s="345"/>
      <c r="O55" s="345"/>
    </row>
    <row r="56" spans="1:15" ht="16.5" thickBot="1">
      <c r="A56" s="345"/>
      <c r="B56" s="292" t="s">
        <v>1463</v>
      </c>
      <c r="C56" s="345"/>
      <c r="D56" s="345"/>
      <c r="E56" s="345"/>
      <c r="F56" s="345"/>
      <c r="G56" s="345"/>
      <c r="H56" s="345"/>
      <c r="I56" s="345"/>
      <c r="J56" s="345"/>
      <c r="K56" s="345"/>
      <c r="L56" s="345"/>
      <c r="M56" s="345"/>
      <c r="N56" s="345"/>
      <c r="O56" s="345"/>
    </row>
    <row r="57" spans="1:15" ht="16.5" thickBot="1">
      <c r="A57" s="345"/>
      <c r="B57" s="348" t="s">
        <v>1464</v>
      </c>
      <c r="C57" s="309">
        <v>450</v>
      </c>
      <c r="D57" s="309">
        <f>+C57</f>
        <v>450</v>
      </c>
      <c r="E57" s="309">
        <f>+C57</f>
        <v>450</v>
      </c>
      <c r="F57" s="345"/>
      <c r="G57" s="293" t="str">
        <f>+G$11</f>
        <v>Prüfung/Eintrag:</v>
      </c>
      <c r="H57" s="345"/>
      <c r="I57" s="345"/>
      <c r="J57" s="345"/>
      <c r="K57" s="345"/>
      <c r="L57" s="345"/>
      <c r="M57" s="345"/>
      <c r="N57" s="345"/>
      <c r="O57" s="345"/>
    </row>
    <row r="58" spans="1:15" ht="16.5" thickBot="1">
      <c r="A58" s="345"/>
      <c r="B58" s="348" t="s">
        <v>1468</v>
      </c>
      <c r="C58" s="310">
        <v>0.312</v>
      </c>
      <c r="D58" s="310">
        <v>0.312</v>
      </c>
      <c r="E58" s="310">
        <v>0.312</v>
      </c>
      <c r="F58" s="345"/>
      <c r="G58" s="293" t="str">
        <f>+G$11</f>
        <v>Prüfung/Eintrag:</v>
      </c>
      <c r="H58" s="345"/>
      <c r="I58" s="345"/>
      <c r="J58" s="345"/>
      <c r="K58" s="345"/>
      <c r="L58" s="345"/>
      <c r="M58" s="345"/>
      <c r="N58" s="345"/>
      <c r="O58" s="345"/>
    </row>
    <row r="59" spans="1:15" ht="13.5" thickBot="1">
      <c r="A59" s="345"/>
      <c r="C59" s="345"/>
      <c r="D59" s="345"/>
      <c r="E59" s="345"/>
      <c r="F59" s="345"/>
      <c r="G59" s="345"/>
      <c r="H59" s="345"/>
      <c r="I59" s="345"/>
      <c r="J59" s="345"/>
      <c r="K59" s="345"/>
      <c r="L59" s="345"/>
      <c r="M59" s="345"/>
      <c r="N59" s="345"/>
      <c r="O59" s="345"/>
    </row>
    <row r="60" spans="1:15" ht="16.5" thickBot="1">
      <c r="A60" s="345"/>
      <c r="B60" s="292" t="s">
        <v>1496</v>
      </c>
      <c r="C60" s="299" t="e">
        <f>+C38</f>
        <v>#REF!</v>
      </c>
      <c r="D60" s="299" t="e">
        <f>+C60+1</f>
        <v>#REF!</v>
      </c>
      <c r="E60" s="311" t="e">
        <f>+D60+1</f>
        <v>#REF!</v>
      </c>
      <c r="F60" s="345"/>
      <c r="G60" s="345"/>
      <c r="H60" s="345"/>
      <c r="I60" s="345"/>
      <c r="J60" s="345"/>
      <c r="K60" s="345"/>
      <c r="L60" s="345"/>
      <c r="M60" s="345"/>
      <c r="N60" s="345"/>
      <c r="O60" s="345"/>
    </row>
    <row r="61" spans="1:15" ht="15.75">
      <c r="A61" s="345"/>
      <c r="B61" s="348" t="s">
        <v>64</v>
      </c>
      <c r="C61" s="312">
        <v>219</v>
      </c>
      <c r="D61" s="312">
        <f t="shared" ref="D61:E63" si="9">+C61</f>
        <v>219</v>
      </c>
      <c r="E61" s="312">
        <f t="shared" si="9"/>
        <v>219</v>
      </c>
      <c r="F61" s="345"/>
      <c r="G61" s="293" t="str">
        <f>+G$11</f>
        <v>Prüfung/Eintrag:</v>
      </c>
      <c r="H61" s="345"/>
      <c r="I61" s="345"/>
      <c r="J61" s="345"/>
      <c r="K61" s="345"/>
      <c r="L61" s="345"/>
      <c r="M61" s="345"/>
      <c r="N61" s="345"/>
      <c r="O61" s="345"/>
    </row>
    <row r="62" spans="1:15" ht="15.75">
      <c r="A62" s="345"/>
      <c r="B62" s="348" t="s">
        <v>67</v>
      </c>
      <c r="C62" s="312">
        <v>225</v>
      </c>
      <c r="D62" s="312">
        <f t="shared" si="9"/>
        <v>225</v>
      </c>
      <c r="E62" s="312">
        <f t="shared" si="9"/>
        <v>225</v>
      </c>
      <c r="F62" s="345"/>
      <c r="G62" s="293" t="str">
        <f>+G$11</f>
        <v>Prüfung/Eintrag:</v>
      </c>
      <c r="H62" s="345"/>
      <c r="I62" s="345"/>
      <c r="J62" s="345"/>
      <c r="K62" s="345"/>
      <c r="L62" s="345"/>
      <c r="M62" s="345"/>
      <c r="N62" s="345"/>
      <c r="O62" s="345"/>
    </row>
    <row r="63" spans="1:15" ht="16.5" thickBot="1">
      <c r="A63" s="345"/>
      <c r="B63" s="348" t="s">
        <v>70</v>
      </c>
      <c r="C63" s="313">
        <v>250</v>
      </c>
      <c r="D63" s="313">
        <f t="shared" si="9"/>
        <v>250</v>
      </c>
      <c r="E63" s="313">
        <f t="shared" si="9"/>
        <v>250</v>
      </c>
      <c r="F63" s="345"/>
      <c r="G63" s="293" t="str">
        <f>+G$11</f>
        <v>Prüfung/Eintrag:</v>
      </c>
      <c r="H63" s="345"/>
      <c r="I63" s="345"/>
      <c r="J63" s="345"/>
      <c r="K63" s="345"/>
      <c r="L63" s="345"/>
      <c r="M63" s="345"/>
      <c r="N63" s="345"/>
      <c r="O63" s="345"/>
    </row>
    <row r="64" spans="1:15" ht="13.5" thickBot="1">
      <c r="A64" s="345"/>
      <c r="B64" s="345"/>
      <c r="C64" s="345"/>
      <c r="D64" s="345"/>
      <c r="E64" s="345"/>
      <c r="F64" s="345"/>
      <c r="G64" s="345"/>
      <c r="H64" s="345"/>
      <c r="I64" s="345"/>
      <c r="J64" s="345"/>
      <c r="K64" s="345"/>
      <c r="L64" s="345"/>
      <c r="M64" s="345"/>
      <c r="N64" s="345"/>
      <c r="O64" s="345"/>
    </row>
    <row r="65" spans="1:15" ht="16.5" thickBot="1">
      <c r="A65" s="345"/>
      <c r="B65" s="348" t="s">
        <v>1591</v>
      </c>
      <c r="C65" s="527" t="e">
        <f>IF(+#REF!=0,0,(IF(+#REF!=1,+#REF!,(IF(+#REF!=2,2*#REF!,(IF(+#REF!=3,+#REF!*2+#REF!,(IF(+#REF!=4,+#REF!*2+#REF!+#REF!,(IF(+#REF!&gt;4,+#REF!*2+#REF!+#REF!*(#REF!-3))))))))))))*IF(#REF!=1,1,0.5)</f>
        <v>#REF!</v>
      </c>
      <c r="D65" s="528" t="e">
        <f>IF(+#REF!=0,0,(IF(+#REF!=1,+#REF!,(IF(+#REF!=2,2*#REF!,(IF(+#REF!=3,+#REF!*2+#REF!,(IF(+#REF!=4,+#REF!*2+#REF!+#REF!,(IF(+#REF!&gt;4,+#REF!*2+#REF!+#REF!*(#REF!-3))))))))))))*IF(#REF!=1,1,0.5)</f>
        <v>#REF!</v>
      </c>
      <c r="E65" s="529" t="e">
        <f>IF(+#REF!=0,0,(IF(+#REF!=1,+#REF!,(IF(+#REF!=2,2*#REF!,(IF(+#REF!=3,+#REF!*2+#REF!,(IF(+#REF!=4,+#REF!*2+#REF!+#REF!,(IF(+#REF!&gt;4,+#REF!*2+#REF!+#REF!*(#REF!-3))))))))))))*IF(#REF!=1,1,0.5)</f>
        <v>#REF!</v>
      </c>
      <c r="F65" s="345"/>
      <c r="G65" s="345"/>
      <c r="H65" s="345"/>
      <c r="I65" s="345"/>
      <c r="J65" s="345"/>
      <c r="K65" s="345"/>
      <c r="L65" s="345"/>
      <c r="M65" s="345"/>
      <c r="N65" s="345"/>
      <c r="O65" s="345"/>
    </row>
    <row r="66" spans="1:15">
      <c r="A66" s="345"/>
      <c r="B66" s="345"/>
      <c r="C66" s="345"/>
      <c r="D66" s="345"/>
      <c r="E66" s="345"/>
      <c r="F66" s="345"/>
      <c r="G66" s="345"/>
      <c r="H66" s="345"/>
      <c r="I66" s="345"/>
      <c r="J66" s="345"/>
      <c r="K66" s="345"/>
      <c r="L66" s="345"/>
      <c r="M66" s="345"/>
      <c r="N66" s="345"/>
      <c r="O66" s="345"/>
    </row>
    <row r="67" spans="1:15" ht="13.5" thickBot="1">
      <c r="A67" s="345"/>
      <c r="C67" s="345"/>
      <c r="D67" s="345"/>
      <c r="E67" s="359" t="s">
        <v>1542</v>
      </c>
      <c r="F67" s="345"/>
      <c r="G67" s="345"/>
      <c r="H67" s="345"/>
      <c r="I67" s="345"/>
      <c r="J67" s="345"/>
      <c r="K67" s="345"/>
      <c r="L67" s="345"/>
      <c r="M67" s="345"/>
      <c r="N67" s="345"/>
      <c r="O67" s="345"/>
    </row>
    <row r="68" spans="1:15" ht="18.75" thickBot="1">
      <c r="A68" s="345"/>
      <c r="B68" s="292" t="s">
        <v>1497</v>
      </c>
      <c r="C68" s="314" t="s">
        <v>57</v>
      </c>
      <c r="D68" s="314" t="s">
        <v>39</v>
      </c>
      <c r="E68" s="314" t="s">
        <v>40</v>
      </c>
      <c r="F68" s="345"/>
      <c r="G68" s="345"/>
      <c r="H68" s="345"/>
      <c r="I68" s="345"/>
      <c r="J68" s="345"/>
      <c r="K68" s="345"/>
      <c r="L68" s="345"/>
      <c r="M68" s="345"/>
      <c r="N68" s="345"/>
      <c r="O68" s="345"/>
    </row>
    <row r="69" spans="1:15" ht="18.75" thickBot="1">
      <c r="A69" s="345"/>
      <c r="B69" s="317" t="s">
        <v>1561</v>
      </c>
      <c r="C69" s="315" t="e">
        <f>#REF!</f>
        <v>#REF!</v>
      </c>
      <c r="D69" s="315" t="e">
        <f>#REF!</f>
        <v>#REF!</v>
      </c>
      <c r="E69" s="315" t="e">
        <f>#REF!</f>
        <v>#REF!</v>
      </c>
      <c r="F69" s="345"/>
      <c r="G69" s="345"/>
      <c r="H69" s="345"/>
      <c r="I69" s="345"/>
      <c r="J69" s="345"/>
      <c r="K69" s="345"/>
      <c r="L69" s="345"/>
      <c r="M69" s="345"/>
      <c r="N69" s="345"/>
      <c r="O69" s="345"/>
    </row>
    <row r="70" spans="1:15" ht="16.5" thickBot="1">
      <c r="A70" s="345"/>
      <c r="B70" s="291" t="s">
        <v>1579</v>
      </c>
      <c r="C70" s="360" t="e">
        <f>'Daten int.'!C148</f>
        <v>#REF!</v>
      </c>
      <c r="D70" s="360" t="e">
        <f>'Daten int.'!D148</f>
        <v>#REF!</v>
      </c>
      <c r="E70" s="360" t="e">
        <f>'Daten int.'!E148</f>
        <v>#REF!</v>
      </c>
      <c r="F70" s="345"/>
      <c r="G70" s="345"/>
      <c r="H70" s="345"/>
      <c r="I70" s="345"/>
      <c r="J70" s="345"/>
      <c r="K70" s="345"/>
      <c r="L70" s="345"/>
      <c r="M70" s="345"/>
      <c r="N70" s="345"/>
      <c r="O70" s="345"/>
    </row>
    <row r="71" spans="1:15" ht="15">
      <c r="A71" s="345"/>
      <c r="B71" s="291" t="s">
        <v>1515</v>
      </c>
      <c r="C71" s="361">
        <v>9744</v>
      </c>
      <c r="D71" s="361">
        <v>9984</v>
      </c>
      <c r="E71" s="361">
        <f>D71+140</f>
        <v>10124</v>
      </c>
      <c r="F71" s="345"/>
      <c r="G71" s="362"/>
      <c r="H71" s="345"/>
      <c r="I71" s="345"/>
      <c r="J71" s="345"/>
      <c r="K71" s="345"/>
      <c r="L71" s="345"/>
      <c r="M71" s="345"/>
      <c r="N71" s="345"/>
      <c r="O71" s="345"/>
    </row>
    <row r="72" spans="1:15" ht="15.75">
      <c r="A72" s="345"/>
      <c r="B72" s="339" t="s">
        <v>1533</v>
      </c>
      <c r="C72" s="291"/>
      <c r="D72" s="291"/>
      <c r="E72" s="291"/>
      <c r="F72" s="345"/>
      <c r="G72" s="345"/>
      <c r="H72" s="345"/>
      <c r="I72" s="345"/>
      <c r="J72" s="345"/>
      <c r="K72" s="345"/>
      <c r="L72" s="345"/>
      <c r="M72" s="345"/>
      <c r="N72" s="345"/>
      <c r="O72" s="345"/>
    </row>
    <row r="73" spans="1:15" ht="15">
      <c r="A73" s="345"/>
      <c r="B73" s="291" t="s">
        <v>1516</v>
      </c>
      <c r="C73" s="340">
        <v>14753</v>
      </c>
      <c r="D73" s="340">
        <v>14926</v>
      </c>
      <c r="E73" s="340">
        <f t="shared" ref="E73:E88" si="10">D73</f>
        <v>14926</v>
      </c>
      <c r="F73" s="345"/>
      <c r="G73" s="316" t="s">
        <v>1536</v>
      </c>
      <c r="H73" s="345"/>
      <c r="I73" s="345"/>
      <c r="J73" s="345"/>
      <c r="K73" s="345"/>
      <c r="L73" s="345"/>
      <c r="M73" s="345"/>
      <c r="N73" s="345"/>
      <c r="O73" s="345"/>
    </row>
    <row r="74" spans="1:15" ht="15">
      <c r="A74" s="345"/>
      <c r="B74" s="291" t="s">
        <v>1517</v>
      </c>
      <c r="C74" s="341">
        <v>995.21</v>
      </c>
      <c r="D74" s="341">
        <v>1008.7</v>
      </c>
      <c r="E74" s="341">
        <f t="shared" si="10"/>
        <v>1008.7</v>
      </c>
      <c r="F74" s="345"/>
      <c r="G74" s="345"/>
      <c r="H74" s="345"/>
      <c r="I74" s="345"/>
      <c r="J74" s="345"/>
      <c r="K74" s="345"/>
      <c r="L74" s="345"/>
      <c r="M74" s="345"/>
      <c r="N74" s="345"/>
      <c r="O74" s="345"/>
    </row>
    <row r="75" spans="1:15" ht="15">
      <c r="A75" s="345"/>
      <c r="B75" s="291" t="s">
        <v>1518</v>
      </c>
      <c r="C75" s="340">
        <v>1400</v>
      </c>
      <c r="D75" s="340">
        <v>1400</v>
      </c>
      <c r="E75" s="340">
        <f t="shared" si="10"/>
        <v>1400</v>
      </c>
      <c r="F75" s="345"/>
      <c r="G75" s="345"/>
      <c r="H75" s="345"/>
      <c r="I75" s="345"/>
      <c r="J75" s="345"/>
      <c r="K75" s="345"/>
      <c r="L75" s="345"/>
      <c r="M75" s="345"/>
      <c r="N75" s="345"/>
      <c r="O75" s="345"/>
    </row>
    <row r="76" spans="1:15" ht="15.75">
      <c r="A76" s="345"/>
      <c r="B76" s="339" t="s">
        <v>1532</v>
      </c>
      <c r="C76" s="341"/>
      <c r="D76" s="341"/>
      <c r="E76" s="341"/>
      <c r="F76" s="345"/>
      <c r="G76" s="345"/>
      <c r="H76" s="345"/>
      <c r="I76" s="345"/>
      <c r="J76" s="345"/>
      <c r="K76" s="345"/>
      <c r="L76" s="345"/>
      <c r="M76" s="345"/>
      <c r="N76" s="345"/>
      <c r="O76" s="345"/>
    </row>
    <row r="77" spans="1:15" ht="15">
      <c r="A77" s="345"/>
      <c r="B77" s="291" t="s">
        <v>1519</v>
      </c>
      <c r="C77" s="340">
        <v>57918</v>
      </c>
      <c r="D77" s="340">
        <v>58596</v>
      </c>
      <c r="E77" s="340">
        <f t="shared" si="10"/>
        <v>58596</v>
      </c>
      <c r="F77" s="345"/>
      <c r="G77" s="345"/>
      <c r="H77" s="345"/>
      <c r="I77" s="345"/>
      <c r="J77" s="345"/>
      <c r="K77" s="345"/>
      <c r="L77" s="345"/>
      <c r="M77" s="345"/>
      <c r="N77" s="345"/>
      <c r="O77" s="345"/>
    </row>
    <row r="78" spans="1:15" ht="15">
      <c r="A78" s="345"/>
      <c r="B78" s="291" t="s">
        <v>1520</v>
      </c>
      <c r="C78" s="341">
        <v>208.85</v>
      </c>
      <c r="D78" s="341">
        <v>206.43</v>
      </c>
      <c r="E78" s="341">
        <f t="shared" si="10"/>
        <v>206.43</v>
      </c>
      <c r="F78" s="345"/>
      <c r="G78" s="345"/>
      <c r="H78" s="345"/>
      <c r="I78" s="345"/>
      <c r="J78" s="345"/>
      <c r="K78" s="345"/>
      <c r="L78" s="345"/>
      <c r="M78" s="345"/>
      <c r="N78" s="345"/>
      <c r="O78" s="345"/>
    </row>
    <row r="79" spans="1:15" ht="15">
      <c r="A79" s="345"/>
      <c r="B79" s="291" t="s">
        <v>1521</v>
      </c>
      <c r="C79" s="340">
        <v>2397</v>
      </c>
      <c r="D79" s="340">
        <v>2397</v>
      </c>
      <c r="E79" s="340">
        <f t="shared" si="10"/>
        <v>2397</v>
      </c>
      <c r="F79" s="345"/>
      <c r="G79" s="345"/>
      <c r="H79" s="345"/>
      <c r="I79" s="345"/>
      <c r="J79" s="345"/>
      <c r="K79" s="345"/>
      <c r="L79" s="345"/>
      <c r="M79" s="345"/>
      <c r="N79" s="345"/>
      <c r="O79" s="345"/>
    </row>
    <row r="80" spans="1:15" ht="15">
      <c r="A80" s="345"/>
      <c r="B80" s="291" t="s">
        <v>1522</v>
      </c>
      <c r="C80" s="341">
        <v>950.96</v>
      </c>
      <c r="D80" s="341">
        <v>938.24</v>
      </c>
      <c r="E80" s="341">
        <f t="shared" si="10"/>
        <v>938.24</v>
      </c>
      <c r="F80" s="345"/>
      <c r="G80" s="345"/>
      <c r="H80" s="345"/>
      <c r="I80" s="345"/>
      <c r="J80" s="345"/>
      <c r="K80" s="345"/>
      <c r="L80" s="345"/>
      <c r="M80" s="345"/>
      <c r="N80" s="345"/>
      <c r="O80" s="345"/>
    </row>
    <row r="81" spans="1:15" ht="15.75">
      <c r="A81" s="345"/>
      <c r="B81" s="339" t="s">
        <v>1534</v>
      </c>
      <c r="C81" s="341"/>
      <c r="D81" s="341"/>
      <c r="E81" s="341"/>
      <c r="F81" s="345"/>
      <c r="G81" s="345"/>
      <c r="H81" s="345"/>
      <c r="I81" s="345"/>
      <c r="J81" s="345"/>
      <c r="K81" s="345"/>
      <c r="L81" s="345"/>
      <c r="M81" s="345"/>
      <c r="N81" s="345"/>
      <c r="O81" s="345"/>
    </row>
    <row r="82" spans="1:15" ht="15">
      <c r="A82" s="345"/>
      <c r="B82" s="291" t="s">
        <v>1523</v>
      </c>
      <c r="C82" s="340">
        <v>274612</v>
      </c>
      <c r="D82" s="340">
        <v>277825</v>
      </c>
      <c r="E82" s="340">
        <f t="shared" si="10"/>
        <v>277825</v>
      </c>
      <c r="F82" s="345"/>
      <c r="G82" s="345"/>
      <c r="H82" s="345"/>
      <c r="I82" s="345"/>
      <c r="J82" s="345"/>
      <c r="K82" s="345"/>
      <c r="L82" s="345"/>
      <c r="M82" s="345"/>
      <c r="N82" s="345"/>
      <c r="O82" s="345"/>
    </row>
    <row r="83" spans="1:15" ht="15">
      <c r="A83" s="345"/>
      <c r="B83" s="291" t="s">
        <v>1524</v>
      </c>
      <c r="C83" s="341">
        <v>0.42</v>
      </c>
      <c r="D83" s="341">
        <v>0.42</v>
      </c>
      <c r="E83" s="341">
        <f t="shared" si="10"/>
        <v>0.42</v>
      </c>
      <c r="F83" s="345"/>
      <c r="G83" s="345"/>
      <c r="H83" s="345"/>
      <c r="I83" s="345"/>
      <c r="J83" s="345"/>
      <c r="K83" s="345"/>
      <c r="L83" s="345"/>
      <c r="M83" s="345"/>
      <c r="N83" s="345"/>
      <c r="O83" s="345"/>
    </row>
    <row r="84" spans="1:15" ht="15">
      <c r="A84" s="345"/>
      <c r="B84" s="291" t="s">
        <v>1525</v>
      </c>
      <c r="C84" s="341">
        <v>9136.6299999999992</v>
      </c>
      <c r="D84" s="341">
        <v>9267.5300000000007</v>
      </c>
      <c r="E84" s="341">
        <f t="shared" si="10"/>
        <v>9267.5300000000007</v>
      </c>
      <c r="F84" s="345"/>
      <c r="G84" s="345"/>
      <c r="H84" s="345"/>
      <c r="I84" s="345"/>
      <c r="J84" s="345"/>
      <c r="K84" s="345"/>
      <c r="L84" s="345"/>
      <c r="M84" s="345"/>
      <c r="N84" s="345"/>
      <c r="O84" s="345"/>
    </row>
    <row r="85" spans="1:15" ht="15.75">
      <c r="A85" s="345"/>
      <c r="B85" s="339" t="s">
        <v>1535</v>
      </c>
      <c r="C85" s="341"/>
      <c r="D85" s="341"/>
      <c r="E85" s="341"/>
      <c r="F85" s="345"/>
      <c r="G85" s="345"/>
      <c r="H85" s="345"/>
      <c r="I85" s="345"/>
      <c r="J85" s="345"/>
      <c r="K85" s="345"/>
      <c r="L85" s="345"/>
      <c r="M85" s="345"/>
      <c r="N85" s="345"/>
      <c r="O85" s="345"/>
    </row>
    <row r="86" spans="1:15" ht="15">
      <c r="A86" s="345"/>
      <c r="B86" s="291" t="s">
        <v>1526</v>
      </c>
      <c r="C86" s="340">
        <f>C82+1</f>
        <v>274613</v>
      </c>
      <c r="D86" s="340">
        <f>D82+1</f>
        <v>277826</v>
      </c>
      <c r="E86" s="340">
        <f t="shared" si="10"/>
        <v>277826</v>
      </c>
      <c r="F86" s="345"/>
      <c r="G86" s="345"/>
      <c r="H86" s="345"/>
      <c r="I86" s="345"/>
      <c r="J86" s="345"/>
      <c r="K86" s="345"/>
      <c r="L86" s="345"/>
      <c r="M86" s="345"/>
      <c r="N86" s="345"/>
      <c r="O86" s="345"/>
    </row>
    <row r="87" spans="1:15" ht="15">
      <c r="A87" s="345"/>
      <c r="B87" s="291" t="s">
        <v>1527</v>
      </c>
      <c r="C87" s="341">
        <v>0.45</v>
      </c>
      <c r="D87" s="341">
        <v>0.45</v>
      </c>
      <c r="E87" s="341">
        <f t="shared" si="10"/>
        <v>0.45</v>
      </c>
      <c r="F87" s="345"/>
      <c r="G87" s="345"/>
      <c r="H87" s="345"/>
      <c r="I87" s="345"/>
      <c r="J87" s="345"/>
      <c r="K87" s="345"/>
      <c r="L87" s="345"/>
      <c r="M87" s="345"/>
      <c r="N87" s="345"/>
      <c r="O87" s="345"/>
    </row>
    <row r="88" spans="1:15" ht="15">
      <c r="A88" s="345"/>
      <c r="B88" s="291" t="s">
        <v>1528</v>
      </c>
      <c r="C88" s="341">
        <v>17374.990000000002</v>
      </c>
      <c r="D88" s="341">
        <v>17602.28</v>
      </c>
      <c r="E88" s="341">
        <f t="shared" si="10"/>
        <v>17602.28</v>
      </c>
      <c r="F88" s="345"/>
      <c r="G88" s="345"/>
      <c r="H88" s="345"/>
      <c r="I88" s="345"/>
      <c r="J88" s="345"/>
      <c r="K88" s="345"/>
      <c r="L88" s="345"/>
      <c r="M88" s="345"/>
      <c r="N88" s="345"/>
      <c r="O88" s="345"/>
    </row>
    <row r="89" spans="1:15">
      <c r="A89" s="345"/>
      <c r="B89" s="345"/>
      <c r="C89" s="345"/>
      <c r="D89" s="345"/>
      <c r="E89" s="345"/>
      <c r="F89" s="345"/>
      <c r="G89" s="345"/>
      <c r="H89" s="345"/>
      <c r="I89" s="345"/>
      <c r="J89" s="345"/>
      <c r="K89" s="345"/>
      <c r="L89" s="345"/>
      <c r="M89" s="345"/>
      <c r="N89" s="345"/>
      <c r="O89" s="345"/>
    </row>
    <row r="90" spans="1:15" ht="15">
      <c r="A90" s="345"/>
      <c r="B90" s="255" t="s">
        <v>1529</v>
      </c>
      <c r="C90" s="255" t="e">
        <f>IF(#REF!=1,
INT(IF(C70&lt;=C71,0,
IF(C70&lt;=C73,(C74*(C70-C71)/10000+C75)*(C70-C71)/10000,
IF(C70&lt;=C77,(C78*(C70-C73)/10000+C79)*(C70-C73)/10000+C80,
IF(C70&lt;=C82,(C83*C70-C84),C87*C70-C88))))),
INT(IF(C70/2&lt;=C71,0,
IF(C70/2&lt;=C73,((C74*(C70/2-C71)/10000+C75)*(C70/2-C71)/10000)*2,
IF(C70/2&lt;=C77,((C78*(C70/2-C73)/10000+C79)*(C70/2-C73)/10000+C80)*2,
IF(C70/2&lt;=C82,(C83*C70/2-C84)*2,(C87*C70/2-C88)*2))))))</f>
        <v>#REF!</v>
      </c>
      <c r="D90" s="255" t="e">
        <f>IF(#REF!=1,
INT(IF(D70&lt;=D71,0,
IF(D70&lt;=D73,(D74*(D70-D71)/10000+D75)*(D70-D71)/10000,
IF(D70&lt;=D77,(D78*(D70-D73)/10000+D79)*(D70-D73)/10000+D80,
IF(D70&lt;=D82,(D83*D70-D84),D87*D70-D88))))),
INT(IF(D70/2&lt;=D71,0,
IF(D70/2&lt;=D73,((D74*(D70/2-D71)/10000+D75)*(D70/2-D71)/10000)*2,
IF(D70/2&lt;=D77,((D78*(D70/2-D73)/10000+D79)*(D70/2-D73)/10000+D80)*2,
IF(D70/2&lt;=D82,(D83*D70/2-D84)*2,(D87*D70/2-D88)*2))))))</f>
        <v>#REF!</v>
      </c>
      <c r="E90" s="255" t="e">
        <f>IF(#REF!=1,
INT(IF(E70&lt;=E71,0,
IF(E70&lt;=E73,(E74*(E70-E71)/10000+E75)*(E70-E71)/10000,
IF(E70&lt;=E77,(E78*(E70-E73)/10000+E79)*(E70-E73)/10000+E80,
IF(E70&lt;=E82,(E83*E70-E84),E87*E70-E88))))),
INT(IF(E70/2&lt;=E71,0,
IF(E70/2&lt;=E73,((E74*(E70/2-E71)/10000+E75)*(E70/2-E71)/10000)*2,
IF(E70/2&lt;=E77,((E78*(E70/2-E73)/10000+E79)*(E70/2-E73)/10000+E80)*2,
IF(E70/2&lt;=E82,(E83*E70/2-E84)*2,(E87*E70/2-E88)*2))))))</f>
        <v>#REF!</v>
      </c>
      <c r="F90" s="345" t="s">
        <v>1530</v>
      </c>
      <c r="G90" s="345"/>
      <c r="H90" s="345"/>
      <c r="I90" s="345"/>
      <c r="J90" s="345"/>
      <c r="K90" s="345"/>
      <c r="L90" s="345"/>
      <c r="M90" s="345"/>
      <c r="N90" s="345"/>
      <c r="O90" s="345"/>
    </row>
    <row r="91" spans="1:15">
      <c r="A91" s="345"/>
      <c r="B91" s="345"/>
      <c r="C91" s="345"/>
      <c r="D91" s="345"/>
      <c r="E91" s="345"/>
      <c r="F91" s="345"/>
      <c r="G91" s="345"/>
      <c r="H91" s="345"/>
      <c r="I91" s="345"/>
      <c r="J91" s="345"/>
      <c r="K91" s="345"/>
      <c r="L91" s="345"/>
      <c r="M91" s="345"/>
      <c r="N91" s="345"/>
      <c r="O91" s="345"/>
    </row>
    <row r="92" spans="1:15" ht="16.5" thickBot="1">
      <c r="A92" s="345"/>
      <c r="B92" s="292" t="s">
        <v>1543</v>
      </c>
      <c r="C92" s="345"/>
      <c r="D92" s="345"/>
      <c r="E92" s="345"/>
      <c r="F92" s="345"/>
      <c r="G92" s="345"/>
      <c r="H92" s="345"/>
      <c r="I92" s="345"/>
      <c r="J92" s="345"/>
      <c r="K92" s="345"/>
      <c r="L92" s="345"/>
      <c r="M92" s="345"/>
      <c r="N92" s="345"/>
      <c r="O92" s="345"/>
    </row>
    <row r="93" spans="1:15" ht="13.5" thickBot="1">
      <c r="A93" s="345"/>
      <c r="B93" s="265" t="s">
        <v>1439</v>
      </c>
      <c r="C93" s="266"/>
      <c r="D93" s="266"/>
      <c r="E93" s="266"/>
      <c r="F93" s="266"/>
      <c r="G93" s="266"/>
      <c r="H93" s="266"/>
      <c r="I93" s="266"/>
      <c r="J93" s="266"/>
      <c r="K93" s="266"/>
      <c r="L93" s="267"/>
      <c r="M93" s="345"/>
      <c r="N93" s="345"/>
      <c r="O93" s="345"/>
    </row>
    <row r="94" spans="1:15" ht="13.5" thickBot="1">
      <c r="A94" s="345"/>
      <c r="B94" s="268" t="s">
        <v>188</v>
      </c>
      <c r="C94" s="269" t="s">
        <v>189</v>
      </c>
      <c r="D94" s="270">
        <v>10</v>
      </c>
      <c r="E94" s="269" t="s">
        <v>190</v>
      </c>
      <c r="F94" s="270">
        <v>6</v>
      </c>
      <c r="G94" s="847" t="s">
        <v>192</v>
      </c>
      <c r="H94" s="848"/>
      <c r="I94" s="849"/>
      <c r="J94" s="271">
        <v>4.4999999999999998E-2</v>
      </c>
      <c r="K94" s="335" t="s">
        <v>191</v>
      </c>
      <c r="L94" s="272">
        <v>50000</v>
      </c>
      <c r="M94" s="345"/>
      <c r="N94" s="345"/>
      <c r="O94" s="345"/>
    </row>
    <row r="95" spans="1:15" ht="13.5" thickBot="1">
      <c r="A95" s="345"/>
      <c r="B95" s="268" t="s">
        <v>1586</v>
      </c>
      <c r="C95" s="273" t="s">
        <v>193</v>
      </c>
      <c r="D95" s="274">
        <v>5</v>
      </c>
      <c r="E95" s="273" t="s">
        <v>190</v>
      </c>
      <c r="F95" s="274">
        <v>12</v>
      </c>
      <c r="G95" s="850" t="s">
        <v>192</v>
      </c>
      <c r="H95" s="851"/>
      <c r="I95" s="852"/>
      <c r="J95" s="275">
        <v>1.21E-2</v>
      </c>
      <c r="K95" s="276" t="s">
        <v>191</v>
      </c>
      <c r="L95" s="277">
        <v>125000</v>
      </c>
      <c r="M95" s="345"/>
      <c r="N95" s="345"/>
      <c r="O95" s="345"/>
    </row>
    <row r="96" spans="1:15" ht="13.5" thickBot="1">
      <c r="A96" s="345"/>
      <c r="B96" s="268"/>
      <c r="C96" s="269" t="s">
        <v>194</v>
      </c>
      <c r="D96" s="270">
        <v>10</v>
      </c>
      <c r="E96" s="269" t="s">
        <v>190</v>
      </c>
      <c r="F96" s="270">
        <v>24</v>
      </c>
      <c r="G96" s="847" t="s">
        <v>192</v>
      </c>
      <c r="H96" s="848"/>
      <c r="I96" s="849"/>
      <c r="J96" s="271">
        <v>1.9199999999999998E-2</v>
      </c>
      <c r="K96" s="335" t="s">
        <v>191</v>
      </c>
      <c r="L96" s="272">
        <v>125000</v>
      </c>
      <c r="M96" s="345"/>
      <c r="N96" s="345"/>
      <c r="O96" s="345"/>
    </row>
    <row r="97" spans="1:15">
      <c r="A97" s="345"/>
      <c r="B97" s="281" t="s">
        <v>202</v>
      </c>
      <c r="C97" s="273" t="s">
        <v>189</v>
      </c>
      <c r="D97" s="278">
        <v>6</v>
      </c>
      <c r="E97" s="273" t="s">
        <v>190</v>
      </c>
      <c r="F97" s="278">
        <v>6</v>
      </c>
      <c r="G97" s="853" t="s">
        <v>192</v>
      </c>
      <c r="H97" s="854"/>
      <c r="I97" s="855"/>
      <c r="J97" s="279">
        <v>0</v>
      </c>
      <c r="K97" s="276" t="s">
        <v>191</v>
      </c>
      <c r="L97" s="280">
        <v>5000</v>
      </c>
      <c r="M97" s="345"/>
      <c r="N97" s="345"/>
      <c r="O97" s="345"/>
    </row>
    <row r="98" spans="1:15" ht="13.5" thickBot="1">
      <c r="A98" s="345"/>
      <c r="B98" s="363"/>
      <c r="C98" s="364"/>
      <c r="D98" s="364"/>
      <c r="E98" s="364"/>
      <c r="F98" s="364"/>
      <c r="G98" s="364"/>
      <c r="H98" s="364"/>
      <c r="I98" s="364"/>
      <c r="J98" s="364"/>
      <c r="K98" s="364"/>
      <c r="L98" s="365"/>
      <c r="M98" s="345"/>
      <c r="N98" s="345"/>
      <c r="O98" s="345"/>
    </row>
    <row r="99" spans="1:15" ht="14.25">
      <c r="A99" s="345"/>
      <c r="B99" s="523" t="s">
        <v>205</v>
      </c>
      <c r="C99" s="524"/>
      <c r="D99" s="524"/>
      <c r="E99" s="524"/>
      <c r="F99" s="524"/>
      <c r="G99" s="524"/>
      <c r="H99" s="524"/>
      <c r="I99" s="524"/>
      <c r="J99" s="524"/>
      <c r="K99" s="524"/>
      <c r="L99" s="525"/>
      <c r="M99" s="345"/>
      <c r="N99" s="345"/>
      <c r="O99" s="345"/>
    </row>
    <row r="100" spans="1:15" ht="15" thickBot="1">
      <c r="A100" s="345"/>
      <c r="B100" s="522" t="s">
        <v>1587</v>
      </c>
      <c r="C100" s="526"/>
      <c r="D100" s="526"/>
      <c r="E100" s="526"/>
      <c r="F100" s="526"/>
      <c r="G100" s="526"/>
      <c r="H100" s="526"/>
      <c r="I100" s="526"/>
      <c r="J100" s="526"/>
      <c r="K100" s="526"/>
      <c r="L100" s="357"/>
      <c r="M100" s="345"/>
      <c r="N100" s="345"/>
      <c r="O100" s="345"/>
    </row>
    <row r="101" spans="1:15">
      <c r="A101" s="345"/>
      <c r="B101" s="345"/>
      <c r="C101" s="345"/>
      <c r="D101" s="345"/>
      <c r="E101" s="345"/>
      <c r="F101" s="345"/>
      <c r="G101" s="345"/>
      <c r="H101" s="345"/>
      <c r="I101" s="345"/>
      <c r="J101" s="345"/>
      <c r="K101" s="345"/>
      <c r="L101" s="345"/>
      <c r="M101" s="345"/>
      <c r="N101" s="345"/>
      <c r="O101" s="345"/>
    </row>
    <row r="102" spans="1:15" ht="16.5" thickBot="1">
      <c r="A102" s="345"/>
      <c r="B102" s="292" t="s">
        <v>1577</v>
      </c>
      <c r="C102" s="345"/>
      <c r="D102" s="317"/>
      <c r="E102" s="345"/>
      <c r="F102" s="345"/>
      <c r="G102" s="345"/>
      <c r="H102" s="345"/>
      <c r="I102" s="345"/>
      <c r="J102" s="345"/>
      <c r="K102" s="345"/>
      <c r="L102" s="345"/>
      <c r="M102" s="345"/>
      <c r="N102" s="345"/>
      <c r="O102" s="345"/>
    </row>
    <row r="103" spans="1:15" ht="18.75" thickBot="1">
      <c r="A103" s="345"/>
      <c r="B103" s="317" t="e">
        <f>#REF!</f>
        <v>#REF!</v>
      </c>
      <c r="C103" s="318"/>
      <c r="D103" s="319" t="e">
        <f>#REF!</f>
        <v>#REF!</v>
      </c>
      <c r="E103" s="843" t="e">
        <f>#REF!</f>
        <v>#REF!</v>
      </c>
      <c r="F103" s="843" t="e">
        <f>#REF!</f>
        <v>#REF!</v>
      </c>
      <c r="G103" s="843" t="e">
        <f>#REF!</f>
        <v>#REF!</v>
      </c>
      <c r="H103" s="843" t="e">
        <f>#REF!</f>
        <v>#REF!</v>
      </c>
      <c r="I103" s="843"/>
      <c r="J103" s="345"/>
      <c r="K103" s="345"/>
      <c r="L103" s="345"/>
      <c r="M103" s="345"/>
      <c r="N103" s="345"/>
      <c r="O103" s="345"/>
    </row>
    <row r="104" spans="1:15" ht="18.600000000000001" customHeight="1">
      <c r="A104" s="345"/>
      <c r="B104" s="345"/>
      <c r="C104" s="345"/>
      <c r="D104" s="345"/>
      <c r="E104" s="843"/>
      <c r="F104" s="843"/>
      <c r="G104" s="843"/>
      <c r="H104" s="843"/>
      <c r="I104" s="843"/>
      <c r="J104" s="345"/>
      <c r="K104" s="345"/>
      <c r="L104" s="345"/>
      <c r="M104" s="345"/>
      <c r="N104" s="345"/>
      <c r="O104" s="345"/>
    </row>
    <row r="105" spans="1:15" ht="16.5" thickBot="1">
      <c r="A105" s="345"/>
      <c r="B105" s="320" t="s">
        <v>1555</v>
      </c>
      <c r="C105" s="345"/>
      <c r="D105" s="345"/>
      <c r="E105" s="345"/>
      <c r="F105" s="345"/>
      <c r="G105" s="345"/>
      <c r="H105" s="345"/>
      <c r="I105" s="345"/>
      <c r="J105" s="345"/>
      <c r="K105" s="345"/>
      <c r="L105" s="345"/>
      <c r="M105" s="345"/>
      <c r="N105" s="345"/>
      <c r="O105" s="345"/>
    </row>
    <row r="106" spans="1:15" ht="18" customHeight="1" thickBot="1">
      <c r="A106" s="345"/>
      <c r="B106" s="321" t="e">
        <f>#REF!</f>
        <v>#REF!</v>
      </c>
      <c r="C106" s="345"/>
      <c r="D106" s="322" t="e">
        <f>#REF!</f>
        <v>#REF!</v>
      </c>
      <c r="E106" s="323" t="e">
        <f>#REF!</f>
        <v>#REF!</v>
      </c>
      <c r="F106" s="291"/>
      <c r="G106" s="324"/>
      <c r="H106" s="323"/>
      <c r="I106" s="291"/>
      <c r="J106" s="345"/>
      <c r="K106" s="345"/>
      <c r="L106" s="345"/>
      <c r="M106" s="345"/>
      <c r="N106" s="345"/>
      <c r="O106" s="345"/>
    </row>
    <row r="107" spans="1:15" ht="13.5" thickBot="1">
      <c r="A107" s="345"/>
      <c r="B107" s="345"/>
      <c r="C107" s="345"/>
      <c r="D107" s="345"/>
      <c r="E107" s="345"/>
      <c r="F107" s="345"/>
      <c r="G107" s="345"/>
      <c r="H107" s="345"/>
      <c r="I107" s="345"/>
      <c r="J107" s="345"/>
      <c r="K107" s="345"/>
      <c r="L107" s="345"/>
      <c r="M107" s="345"/>
      <c r="N107" s="345"/>
      <c r="O107" s="345"/>
    </row>
    <row r="108" spans="1:15" s="291" customFormat="1" ht="16.5" thickBot="1">
      <c r="B108" s="321" t="s">
        <v>1531</v>
      </c>
      <c r="C108" s="325" t="e">
        <f>+#REF!</f>
        <v>#REF!</v>
      </c>
      <c r="D108" s="325" t="e">
        <f>+C108+1</f>
        <v>#REF!</v>
      </c>
      <c r="E108" s="325" t="e">
        <f>+D108+1</f>
        <v>#REF!</v>
      </c>
      <c r="G108" s="321" t="s">
        <v>1559</v>
      </c>
    </row>
    <row r="109" spans="1:15" ht="16.5" thickBot="1">
      <c r="A109" s="345"/>
      <c r="B109" s="326" t="s">
        <v>1476</v>
      </c>
      <c r="C109" s="327" t="e">
        <f>IF(#REF!=2,0,IF(#REF!*'Daten int.'!C39&gt;C48,C48,#REF!*'Daten int.'!C39))</f>
        <v>#REF!</v>
      </c>
      <c r="D109" s="327" t="e">
        <f>IF(#REF!=2,0,IF(#REF!*'Daten int.'!D39&gt;D48,D48,#REF!*'Daten int.'!D39))</f>
        <v>#REF!</v>
      </c>
      <c r="E109" s="327" t="e">
        <f>IF(#REF!=2,0,IF(#REF!*'Daten int.'!E39&gt;E48,E48,#REF!*'Daten int.'!E39))</f>
        <v>#REF!</v>
      </c>
      <c r="F109" s="345"/>
      <c r="G109" s="264"/>
      <c r="H109" s="336" t="s">
        <v>1537</v>
      </c>
      <c r="I109" s="856" t="s">
        <v>1549</v>
      </c>
      <c r="J109" s="856"/>
      <c r="K109" s="856"/>
      <c r="L109" s="345"/>
      <c r="M109" s="345"/>
      <c r="N109" s="345"/>
      <c r="O109" s="345"/>
    </row>
    <row r="110" spans="1:15" ht="16.5" thickBot="1">
      <c r="A110" s="345"/>
      <c r="B110" s="326" t="s">
        <v>1545</v>
      </c>
      <c r="C110" s="327" t="e">
        <f>IF(#REF!=2,0,IF(#REF!*'Daten int.'!C40&gt;C49,C49,#REF!*'Daten int.'!C40))</f>
        <v>#REF!</v>
      </c>
      <c r="D110" s="327" t="e">
        <f>IF(#REF!=2,0,IF(#REF!*'Daten int.'!D40&gt;D49,D49,#REF!*'Daten int.'!D40))</f>
        <v>#REF!</v>
      </c>
      <c r="E110" s="327" t="e">
        <f>IF(#REF!=2,0,IF(#REF!*'Daten int.'!E40&gt;E49,E49,#REF!*'Daten int.'!E40))</f>
        <v>#REF!</v>
      </c>
      <c r="F110" s="345"/>
      <c r="G110" s="263" t="s">
        <v>1538</v>
      </c>
      <c r="H110" s="262" t="s">
        <v>1540</v>
      </c>
      <c r="I110" s="262" t="s">
        <v>1548</v>
      </c>
      <c r="J110" s="366"/>
      <c r="K110" s="366"/>
      <c r="L110" s="345"/>
      <c r="M110" s="345"/>
      <c r="N110" s="345"/>
      <c r="O110" s="345"/>
    </row>
    <row r="111" spans="1:15" ht="16.5" thickBot="1">
      <c r="A111" s="345"/>
      <c r="B111" s="326" t="s">
        <v>1469</v>
      </c>
      <c r="C111" s="327" t="e">
        <f>IF($D$106=2,C115,IF(#REF!=2,0,IF(#REF!*'Daten int.'!C41&lt;C34/2,C34/2,IF(#REF!*'Daten int.'!C41&gt;C50,C50,#REF!*'Daten int.'!C41))))</f>
        <v>#REF!</v>
      </c>
      <c r="D111" s="327" t="e">
        <f>IF($D$106=2,D115,IF(#REF!=2,0,IF(#REF!*'Daten int.'!D41&lt;D34/2,D34/2,IF(#REF!*'Daten int.'!D41&gt;D50,D50,#REF!*'Daten int.'!D41))))</f>
        <v>#REF!</v>
      </c>
      <c r="E111" s="327" t="e">
        <f>IF($D$106=2,E115,IF(#REF!=2,0,IF(#REF!*'Daten int.'!E41&lt;E34/2,E34/2,IF(#REF!*'Daten int.'!E41&gt;E50,E50,#REF!*'Daten int.'!E41))))</f>
        <v>#REF!</v>
      </c>
      <c r="F111" s="345"/>
      <c r="G111" s="263" t="s">
        <v>1539</v>
      </c>
      <c r="H111" s="262" t="s">
        <v>1541</v>
      </c>
      <c r="I111" s="262" t="s">
        <v>1544</v>
      </c>
      <c r="J111" s="366"/>
      <c r="K111" s="366"/>
      <c r="L111" s="345"/>
      <c r="M111" s="345"/>
      <c r="N111" s="345"/>
      <c r="O111" s="345"/>
    </row>
    <row r="112" spans="1:15" ht="16.5" thickBot="1">
      <c r="A112" s="345"/>
      <c r="B112" s="326" t="s">
        <v>1470</v>
      </c>
      <c r="C112" s="327" t="e">
        <f>IF($D$106=2,C116,IF(#REF!=2,0,IF(#REF!*'Daten int.'!C42&lt;C35/2,C35/2,IF(#REF!*'Daten int.'!C42&gt;C51,C51,#REF!*'Daten int.'!C42))))</f>
        <v>#REF!</v>
      </c>
      <c r="D112" s="327" t="e">
        <f>IF($D$106=2,D116,IF(#REF!=2,0,IF(#REF!*'Daten int.'!D42&lt;D35/2,D35/2,IF(#REF!*'Daten int.'!D42&gt;D51,D51,#REF!*'Daten int.'!D42))))</f>
        <v>#REF!</v>
      </c>
      <c r="E112" s="327" t="e">
        <f>IF($D$106=2,E116,IF(#REF!=2,0,IF(#REF!*'Daten int.'!E42&lt;E35/2,E35/2,IF(#REF!*'Daten int.'!E42&gt;E51,E51,#REF!*'Daten int.'!E42))))</f>
        <v>#REF!</v>
      </c>
      <c r="F112" s="345"/>
      <c r="G112" s="263" t="s">
        <v>1546</v>
      </c>
      <c r="H112" s="333" t="s">
        <v>1558</v>
      </c>
      <c r="I112" s="262" t="s">
        <v>1547</v>
      </c>
      <c r="J112" s="366"/>
      <c r="K112" s="366"/>
      <c r="L112" s="345"/>
      <c r="M112" s="345"/>
      <c r="N112" s="345"/>
      <c r="O112" s="345"/>
    </row>
    <row r="113" spans="1:15" ht="15.75" thickBot="1">
      <c r="A113" s="345"/>
      <c r="B113" s="326" t="s">
        <v>1477</v>
      </c>
      <c r="C113" s="327" t="e">
        <f>IF(#REF!=1,#REF!*'Daten int.'!C43,0)</f>
        <v>#REF!</v>
      </c>
      <c r="D113" s="327" t="e">
        <f>IF(#REF!=1,#REF!*'Daten int.'!D43,0)</f>
        <v>#REF!</v>
      </c>
      <c r="E113" s="327" t="e">
        <f>IF(#REF!=1,#REF!*'Daten int.'!E43,0)</f>
        <v>#REF!</v>
      </c>
      <c r="F113" s="345"/>
      <c r="G113" s="345"/>
      <c r="H113" s="345"/>
      <c r="I113" s="345"/>
      <c r="J113" s="345"/>
      <c r="K113" s="345"/>
      <c r="L113" s="345"/>
      <c r="M113" s="345"/>
      <c r="N113" s="345"/>
      <c r="O113" s="345"/>
    </row>
    <row r="114" spans="1:15" ht="15.75" thickBot="1">
      <c r="A114" s="345"/>
      <c r="C114" s="291"/>
      <c r="D114" s="345"/>
      <c r="E114" s="345"/>
      <c r="F114" s="345"/>
      <c r="G114" s="345"/>
      <c r="H114" s="345"/>
      <c r="I114" s="345"/>
      <c r="J114" s="345"/>
      <c r="K114" s="345"/>
      <c r="L114" s="345"/>
      <c r="M114" s="345"/>
      <c r="N114" s="345"/>
      <c r="O114" s="345"/>
    </row>
    <row r="115" spans="1:15" ht="16.5" thickBot="1">
      <c r="A115" s="345"/>
      <c r="B115" s="321" t="s">
        <v>1556</v>
      </c>
      <c r="C115" s="328" t="e">
        <f>#REF!</f>
        <v>#REF!</v>
      </c>
      <c r="D115" s="328" t="e">
        <f>#REF!</f>
        <v>#REF!</v>
      </c>
      <c r="E115" s="328" t="e">
        <f>#REF!</f>
        <v>#REF!</v>
      </c>
      <c r="F115" s="345"/>
      <c r="G115" s="345"/>
      <c r="H115" s="345"/>
      <c r="I115" s="345"/>
      <c r="J115" s="345"/>
      <c r="K115" s="345"/>
      <c r="L115" s="345"/>
      <c r="M115" s="345"/>
      <c r="N115" s="345"/>
      <c r="O115" s="345"/>
    </row>
    <row r="116" spans="1:15" ht="15.75" thickBot="1">
      <c r="A116" s="345"/>
      <c r="B116" s="326" t="s">
        <v>1470</v>
      </c>
      <c r="C116" s="328" t="e">
        <f>#REF!</f>
        <v>#REF!</v>
      </c>
      <c r="D116" s="328" t="e">
        <f>#REF!</f>
        <v>#REF!</v>
      </c>
      <c r="E116" s="328" t="e">
        <f>#REF!</f>
        <v>#REF!</v>
      </c>
      <c r="F116" s="345"/>
      <c r="G116" s="345"/>
      <c r="H116" s="345"/>
      <c r="I116" s="345"/>
      <c r="J116" s="345"/>
      <c r="K116" s="345"/>
      <c r="L116" s="345"/>
      <c r="M116" s="345"/>
      <c r="N116" s="345"/>
      <c r="O116" s="345"/>
    </row>
    <row r="117" spans="1:15" ht="15.75" customHeight="1" thickBot="1">
      <c r="A117" s="345"/>
      <c r="B117" s="345"/>
      <c r="C117" s="345"/>
      <c r="D117" s="345"/>
      <c r="E117" s="345"/>
      <c r="F117" s="345"/>
      <c r="G117" s="345"/>
      <c r="H117" s="345"/>
      <c r="I117" s="345"/>
      <c r="J117" s="345"/>
      <c r="K117" s="345"/>
      <c r="L117" s="345"/>
      <c r="M117" s="345"/>
      <c r="N117" s="345"/>
      <c r="O117" s="345"/>
    </row>
    <row r="118" spans="1:15" ht="54.75" customHeight="1" thickBot="1">
      <c r="A118" s="345"/>
      <c r="B118" s="329" t="s">
        <v>1578</v>
      </c>
      <c r="C118" s="345"/>
      <c r="D118" s="330" t="e">
        <f>#REF!</f>
        <v>#REF!</v>
      </c>
      <c r="E118" s="841" t="s">
        <v>1552</v>
      </c>
      <c r="F118" s="842"/>
      <c r="G118" s="842"/>
      <c r="H118" s="345"/>
      <c r="I118" s="345"/>
      <c r="J118" s="345"/>
      <c r="K118" s="345"/>
      <c r="L118" s="345"/>
      <c r="M118" s="345"/>
      <c r="N118" s="345"/>
      <c r="O118" s="345"/>
    </row>
    <row r="119" spans="1:15" ht="18.600000000000001" customHeight="1">
      <c r="A119" s="345"/>
      <c r="B119" s="329"/>
      <c r="C119" s="345"/>
      <c r="D119" s="331"/>
      <c r="E119" s="334"/>
      <c r="F119" s="334"/>
      <c r="G119" s="334"/>
      <c r="H119" s="345"/>
      <c r="I119" s="345"/>
      <c r="J119" s="345"/>
      <c r="K119" s="345"/>
      <c r="L119" s="345"/>
      <c r="M119" s="345"/>
      <c r="N119" s="345"/>
      <c r="O119" s="345"/>
    </row>
    <row r="120" spans="1:15" ht="15.75">
      <c r="A120" s="345"/>
      <c r="B120" s="321" t="s">
        <v>1557</v>
      </c>
      <c r="C120" s="332" t="e">
        <f>IF($D$103=1,0,'Daten int.'!C144/#REF!)</f>
        <v>#REF!</v>
      </c>
      <c r="D120" s="332" t="e">
        <f>IF($D$103=1,0,'Daten int.'!D144/12)</f>
        <v>#REF!</v>
      </c>
      <c r="E120" s="332" t="e">
        <f>IF($D$103=1,0,'Daten int.'!E144/12)</f>
        <v>#REF!</v>
      </c>
      <c r="F120" s="321"/>
      <c r="G120" s="345"/>
      <c r="H120" s="345"/>
      <c r="I120" s="345"/>
      <c r="J120" s="345"/>
      <c r="K120" s="345"/>
      <c r="L120" s="345"/>
      <c r="M120" s="345"/>
      <c r="N120" s="345"/>
      <c r="O120" s="345"/>
    </row>
    <row r="121" spans="1:15" ht="13.5" thickBot="1">
      <c r="A121" s="345"/>
      <c r="B121" s="345"/>
      <c r="C121" s="362"/>
      <c r="D121" s="362"/>
      <c r="E121" s="362"/>
      <c r="F121" s="345"/>
      <c r="G121" s="345"/>
      <c r="H121" s="345"/>
      <c r="I121" s="345"/>
      <c r="J121" s="345"/>
      <c r="K121" s="345"/>
      <c r="L121" s="345"/>
      <c r="M121" s="345"/>
      <c r="N121" s="345"/>
      <c r="O121" s="345"/>
    </row>
    <row r="122" spans="1:15" ht="16.5" thickBot="1">
      <c r="A122" s="345"/>
      <c r="B122" s="321" t="s">
        <v>1531</v>
      </c>
      <c r="C122" s="325" t="e">
        <f>C108</f>
        <v>#REF!</v>
      </c>
      <c r="D122" s="325" t="e">
        <f>+C122+1</f>
        <v>#REF!</v>
      </c>
      <c r="E122" s="325" t="e">
        <f>+D122+1</f>
        <v>#REF!</v>
      </c>
      <c r="F122" s="345"/>
      <c r="G122" s="345"/>
      <c r="H122" s="345"/>
      <c r="I122" s="345"/>
      <c r="J122" s="345"/>
      <c r="K122" s="345"/>
      <c r="L122" s="345"/>
      <c r="M122" s="345"/>
      <c r="N122" s="345"/>
      <c r="O122" s="345"/>
    </row>
    <row r="123" spans="1:15" ht="15.75" thickBot="1">
      <c r="A123" s="345"/>
      <c r="B123" s="326" t="s">
        <v>1476</v>
      </c>
      <c r="C123" s="327" t="e">
        <f>IF($D$118=1,C128,IF($D$118=3,C128,IF(C$120*C39&lt;=0,0,
IF(C$120*C39&gt;=C48,C48,C$120*C39))))</f>
        <v>#REF!</v>
      </c>
      <c r="D123" s="327" t="e">
        <f>IF($D$118=1,D128,IF($D$118=3,D128,IF(D$120*D39&lt;=0,0,
IF(D$120*D39&gt;=D48,D48,D$120*D39))))</f>
        <v>#REF!</v>
      </c>
      <c r="E123" s="327" t="e">
        <f>IF($D$118=1,E128,IF($D$118=3,E128,IF(E$120*E39&lt;=0,0,
IF(E$120*E39&gt;=E48,E48,E$120*E39))))</f>
        <v>#REF!</v>
      </c>
      <c r="F123" s="345"/>
      <c r="G123" s="367"/>
      <c r="H123" s="367"/>
      <c r="I123" s="367"/>
      <c r="J123" s="367"/>
      <c r="K123" s="367"/>
      <c r="L123" s="345"/>
      <c r="M123" s="345"/>
      <c r="N123" s="345"/>
      <c r="O123" s="345"/>
    </row>
    <row r="124" spans="1:15" ht="15.75" thickBot="1">
      <c r="A124" s="345"/>
      <c r="B124" s="326" t="s">
        <v>1545</v>
      </c>
      <c r="C124" s="327" t="e">
        <f>C129</f>
        <v>#REF!</v>
      </c>
      <c r="D124" s="327" t="e">
        <f t="shared" ref="D124:E124" si="11">D129</f>
        <v>#REF!</v>
      </c>
      <c r="E124" s="327" t="e">
        <f t="shared" si="11"/>
        <v>#REF!</v>
      </c>
      <c r="F124" s="345"/>
      <c r="G124" s="367"/>
      <c r="H124" s="367"/>
      <c r="I124" s="367"/>
      <c r="J124" s="367"/>
      <c r="K124" s="367"/>
      <c r="L124" s="345"/>
      <c r="M124" s="345"/>
      <c r="N124" s="345"/>
      <c r="O124" s="345"/>
    </row>
    <row r="125" spans="1:15" ht="15.75" thickBot="1">
      <c r="A125" s="345"/>
      <c r="B125" s="326" t="s">
        <v>1469</v>
      </c>
      <c r="C125" s="327" t="e">
        <f t="shared" ref="C125:E126" si="12">IF($D$118=1,IF(C$120*C41*2&lt;=C34,C34,
IF(C$120*C41*2&gt;=C50*2,C50*2,C$120*C41*2)),
IF($D$118=2,IF(C$120*C41&lt;=C34/2,C34/2,
IF(C$120*C41&gt;=C50,C50,C$120*C41)),C130))</f>
        <v>#REF!</v>
      </c>
      <c r="D125" s="327" t="e">
        <f t="shared" si="12"/>
        <v>#REF!</v>
      </c>
      <c r="E125" s="327" t="e">
        <f t="shared" si="12"/>
        <v>#REF!</v>
      </c>
      <c r="F125" s="345"/>
      <c r="G125" s="367"/>
      <c r="H125" s="367"/>
      <c r="I125" s="367"/>
      <c r="J125" s="367"/>
      <c r="K125" s="367"/>
      <c r="L125" s="345"/>
      <c r="M125" s="345"/>
      <c r="N125" s="345"/>
      <c r="O125" s="345"/>
    </row>
    <row r="126" spans="1:15" ht="15.75" thickBot="1">
      <c r="A126" s="345"/>
      <c r="B126" s="326" t="s">
        <v>1470</v>
      </c>
      <c r="C126" s="327" t="e">
        <f t="shared" si="12"/>
        <v>#REF!</v>
      </c>
      <c r="D126" s="327" t="e">
        <f t="shared" si="12"/>
        <v>#REF!</v>
      </c>
      <c r="E126" s="327" t="e">
        <f t="shared" si="12"/>
        <v>#REF!</v>
      </c>
      <c r="F126" s="345"/>
      <c r="G126" s="367"/>
      <c r="H126" s="367"/>
      <c r="I126" s="367"/>
      <c r="J126" s="367"/>
      <c r="K126" s="367"/>
      <c r="L126" s="345"/>
      <c r="M126" s="345"/>
      <c r="N126" s="345"/>
      <c r="O126" s="345"/>
    </row>
    <row r="127" spans="1:15" ht="13.5" thickBot="1">
      <c r="A127" s="345"/>
      <c r="B127" s="345"/>
      <c r="C127" s="345"/>
      <c r="D127" s="345"/>
      <c r="E127" s="345"/>
      <c r="F127" s="345"/>
      <c r="G127" s="345"/>
      <c r="H127" s="345"/>
      <c r="I127" s="345"/>
      <c r="J127" s="345"/>
      <c r="K127" s="345"/>
      <c r="L127" s="345"/>
      <c r="M127" s="345"/>
      <c r="N127" s="345"/>
      <c r="O127" s="345"/>
    </row>
    <row r="128" spans="1:15" ht="16.5" thickBot="1">
      <c r="A128" s="345"/>
      <c r="B128" s="321" t="s">
        <v>1556</v>
      </c>
      <c r="C128" s="328" t="e">
        <f>#REF!</f>
        <v>#REF!</v>
      </c>
      <c r="D128" s="328" t="e">
        <f>#REF!</f>
        <v>#REF!</v>
      </c>
      <c r="E128" s="328" t="e">
        <f>#REF!</f>
        <v>#REF!</v>
      </c>
      <c r="F128" s="345"/>
      <c r="G128" s="345"/>
      <c r="H128" s="345"/>
      <c r="I128" s="345"/>
      <c r="J128" s="345"/>
      <c r="K128" s="345"/>
      <c r="L128" s="345"/>
      <c r="M128" s="345"/>
      <c r="N128" s="345"/>
      <c r="O128" s="345"/>
    </row>
    <row r="129" spans="1:15" ht="15.75" thickBot="1">
      <c r="A129" s="345"/>
      <c r="B129" s="326" t="s">
        <v>1545</v>
      </c>
      <c r="C129" s="328" t="e">
        <f>#REF!</f>
        <v>#REF!</v>
      </c>
      <c r="D129" s="328" t="e">
        <f>#REF!</f>
        <v>#REF!</v>
      </c>
      <c r="E129" s="328" t="e">
        <f>#REF!</f>
        <v>#REF!</v>
      </c>
      <c r="F129" s="345"/>
      <c r="G129" s="345"/>
      <c r="H129" s="345"/>
      <c r="I129" s="345"/>
      <c r="J129" s="345"/>
      <c r="K129" s="345"/>
      <c r="L129" s="345"/>
      <c r="M129" s="345"/>
      <c r="N129" s="345"/>
      <c r="O129" s="345"/>
    </row>
    <row r="130" spans="1:15" ht="15.75" thickBot="1">
      <c r="A130" s="345"/>
      <c r="B130" s="326" t="s">
        <v>1469</v>
      </c>
      <c r="C130" s="328" t="e">
        <f>#REF!</f>
        <v>#REF!</v>
      </c>
      <c r="D130" s="328" t="e">
        <f>#REF!</f>
        <v>#REF!</v>
      </c>
      <c r="E130" s="328" t="e">
        <f>#REF!</f>
        <v>#REF!</v>
      </c>
      <c r="F130" s="345"/>
      <c r="G130" s="345"/>
      <c r="H130" s="345"/>
      <c r="I130" s="345"/>
      <c r="J130" s="345"/>
      <c r="K130" s="345"/>
      <c r="L130" s="345"/>
      <c r="M130" s="345"/>
      <c r="N130" s="345"/>
      <c r="O130" s="345"/>
    </row>
    <row r="131" spans="1:15" ht="15.75" customHeight="1" thickBot="1">
      <c r="A131" s="345"/>
      <c r="B131" s="326" t="s">
        <v>1470</v>
      </c>
      <c r="C131" s="328" t="e">
        <f>#REF!</f>
        <v>#REF!</v>
      </c>
      <c r="D131" s="328" t="e">
        <f>#REF!</f>
        <v>#REF!</v>
      </c>
      <c r="E131" s="328" t="e">
        <f>#REF!</f>
        <v>#REF!</v>
      </c>
      <c r="F131" s="345"/>
      <c r="G131" s="345"/>
      <c r="H131" s="345"/>
      <c r="I131" s="345"/>
      <c r="J131" s="345"/>
      <c r="K131" s="345"/>
      <c r="L131" s="345"/>
      <c r="M131" s="345"/>
      <c r="N131" s="345"/>
      <c r="O131" s="345"/>
    </row>
    <row r="132" spans="1:15" ht="15.75" customHeight="1">
      <c r="A132" s="345"/>
      <c r="B132" s="345"/>
      <c r="C132" s="345"/>
      <c r="D132" s="345"/>
      <c r="E132" s="345"/>
      <c r="F132" s="345"/>
      <c r="G132" s="345"/>
      <c r="H132" s="345"/>
      <c r="I132" s="345"/>
      <c r="J132" s="345"/>
      <c r="K132" s="345"/>
      <c r="L132" s="345"/>
      <c r="M132" s="345"/>
      <c r="N132" s="345"/>
      <c r="O132" s="345"/>
    </row>
    <row r="133" spans="1:15" ht="15.75" customHeight="1">
      <c r="A133" s="345"/>
      <c r="B133" s="292" t="s">
        <v>1572</v>
      </c>
      <c r="C133" s="337"/>
      <c r="D133" s="337"/>
      <c r="E133" s="338"/>
      <c r="F133" s="230"/>
      <c r="G133" s="199"/>
      <c r="H133" s="234"/>
      <c r="I133" s="199"/>
      <c r="J133" s="199"/>
      <c r="K133" s="345"/>
      <c r="L133" s="345"/>
      <c r="M133" s="345"/>
      <c r="N133" s="345"/>
      <c r="O133" s="345"/>
    </row>
    <row r="134" spans="1:15" ht="15.75" customHeight="1">
      <c r="A134" s="346"/>
      <c r="B134" s="486" t="s">
        <v>1576</v>
      </c>
      <c r="C134" s="487" t="e">
        <f>+IF(#REF!=1,#REF!*#REF!,Rentabilitätsberechnung!C$40+Rentabilitätsberechnung!C34)</f>
        <v>#REF!</v>
      </c>
      <c r="D134" s="487" t="e">
        <f>+IF(#REF!=1,#REF!*12,Rentabilitätsberechnung!D$40+Rentabilitätsberechnung!D34)</f>
        <v>#REF!</v>
      </c>
      <c r="E134" s="487" t="e">
        <f>+IF(#REF!=1,#REF!*12,Rentabilitätsberechnung!E$40+Rentabilitätsberechnung!E34)</f>
        <v>#REF!</v>
      </c>
      <c r="F134" s="230"/>
      <c r="G134" s="199"/>
      <c r="H134" s="199"/>
      <c r="I134" s="199"/>
      <c r="J134" s="199"/>
      <c r="K134" s="345"/>
      <c r="L134" s="345"/>
      <c r="M134" s="345"/>
      <c r="N134" s="345"/>
      <c r="O134" s="345"/>
    </row>
    <row r="135" spans="1:15" ht="15.75" customHeight="1">
      <c r="A135" s="346"/>
      <c r="B135" s="486" t="s">
        <v>1592</v>
      </c>
      <c r="C135" s="487">
        <f>-Liquiditätsplan!O31-Liquiditätsplan!O32</f>
        <v>0</v>
      </c>
      <c r="D135" s="487">
        <f>-Liquiditätsplan!O73-Liquiditätsplan!O74</f>
        <v>0</v>
      </c>
      <c r="E135" s="487">
        <f>-Liquiditätsplan!O114-Liquiditätsplan!O115</f>
        <v>0</v>
      </c>
      <c r="F135" s="230"/>
      <c r="G135" s="199"/>
      <c r="H135" s="199"/>
      <c r="I135" s="199"/>
      <c r="J135" s="199"/>
      <c r="K135" s="345"/>
      <c r="L135" s="345"/>
      <c r="M135" s="345"/>
      <c r="N135" s="345"/>
      <c r="O135" s="345"/>
    </row>
    <row r="136" spans="1:15" ht="15.75" customHeight="1">
      <c r="A136" s="346"/>
      <c r="B136" s="486" t="s">
        <v>1508</v>
      </c>
      <c r="C136" s="487" t="e">
        <f>-Privatentnahmen!#REF!*#REF!</f>
        <v>#REF!</v>
      </c>
      <c r="D136" s="487" t="e">
        <f>-Privatentnahmen!#REF!*12</f>
        <v>#REF!</v>
      </c>
      <c r="E136" s="487" t="e">
        <f>-Privatentnahmen!#REF!*12</f>
        <v>#REF!</v>
      </c>
      <c r="F136" s="230"/>
      <c r="G136" s="199"/>
      <c r="H136" s="199"/>
      <c r="I136" s="199"/>
      <c r="J136" s="199"/>
      <c r="K136" s="345"/>
      <c r="L136" s="345"/>
      <c r="M136" s="345"/>
      <c r="N136" s="345"/>
      <c r="O136" s="345"/>
    </row>
    <row r="137" spans="1:15" ht="15.75" customHeight="1">
      <c r="A137" s="346"/>
      <c r="B137" s="488" t="s">
        <v>1574</v>
      </c>
      <c r="C137" s="489" t="e">
        <f>+C134+C135+C136</f>
        <v>#REF!</v>
      </c>
      <c r="D137" s="489" t="e">
        <f>+D134+D135+D136</f>
        <v>#REF!</v>
      </c>
      <c r="E137" s="489" t="e">
        <f>+E134+E135+E136</f>
        <v>#REF!</v>
      </c>
      <c r="F137" s="230"/>
      <c r="G137" s="253"/>
      <c r="H137" s="199"/>
      <c r="I137" s="199"/>
      <c r="J137" s="199"/>
      <c r="K137" s="345"/>
      <c r="L137" s="345"/>
      <c r="M137" s="345"/>
      <c r="N137" s="345"/>
      <c r="O137" s="345"/>
    </row>
    <row r="138" spans="1:15" ht="15">
      <c r="A138" s="346"/>
      <c r="B138" s="490"/>
      <c r="C138" s="490"/>
      <c r="D138" s="490"/>
      <c r="E138" s="490"/>
      <c r="F138" s="230"/>
      <c r="G138" s="199"/>
      <c r="H138" s="199"/>
      <c r="I138" s="199"/>
      <c r="J138" s="199"/>
      <c r="K138" s="345"/>
      <c r="L138" s="345"/>
      <c r="M138" s="345"/>
      <c r="N138" s="345"/>
      <c r="O138" s="345"/>
    </row>
    <row r="139" spans="1:15" ht="15">
      <c r="A139" s="346"/>
      <c r="B139" s="491" t="s">
        <v>1553</v>
      </c>
      <c r="C139" s="489">
        <f>+Liquiditätsplan!O10</f>
        <v>0</v>
      </c>
      <c r="D139" s="489">
        <f>+Liquiditätsplan!O52</f>
        <v>0</v>
      </c>
      <c r="E139" s="489">
        <f>+Liquiditätsplan!O93</f>
        <v>0</v>
      </c>
      <c r="F139" s="230"/>
      <c r="G139" s="199"/>
      <c r="H139" s="199"/>
      <c r="I139" s="199"/>
      <c r="J139" s="199"/>
      <c r="K139" s="345"/>
      <c r="L139" s="345"/>
      <c r="M139" s="345"/>
      <c r="N139" s="345"/>
      <c r="O139" s="345"/>
    </row>
    <row r="140" spans="1:15" ht="15">
      <c r="A140" s="346"/>
      <c r="B140" s="488" t="s">
        <v>1554</v>
      </c>
      <c r="C140" s="489" t="e">
        <f>+C139+C137</f>
        <v>#REF!</v>
      </c>
      <c r="D140" s="489" t="e">
        <f>+D139+D137</f>
        <v>#REF!</v>
      </c>
      <c r="E140" s="489" t="e">
        <f>+E139+E137</f>
        <v>#REF!</v>
      </c>
      <c r="F140" s="230"/>
      <c r="G140" s="199"/>
      <c r="H140" s="199"/>
      <c r="I140" s="199"/>
      <c r="J140" s="199"/>
      <c r="K140" s="345"/>
      <c r="L140" s="345"/>
      <c r="M140" s="345"/>
      <c r="N140" s="345"/>
      <c r="O140" s="345"/>
    </row>
    <row r="141" spans="1:15" ht="15.75">
      <c r="A141" s="345"/>
      <c r="B141" s="229"/>
      <c r="C141" s="229"/>
      <c r="D141" s="229"/>
      <c r="E141" s="229"/>
      <c r="F141" s="230"/>
      <c r="G141" s="229"/>
      <c r="H141" s="234"/>
      <c r="I141" s="199"/>
      <c r="J141" s="199"/>
      <c r="K141" s="345"/>
      <c r="L141" s="345"/>
      <c r="M141" s="345"/>
      <c r="N141" s="345"/>
      <c r="O141" s="345"/>
    </row>
    <row r="142" spans="1:15" ht="16.5" thickBot="1">
      <c r="A142" s="345"/>
      <c r="B142" s="292" t="s">
        <v>1573</v>
      </c>
      <c r="C142" s="229"/>
      <c r="D142" s="229"/>
      <c r="E142" s="229"/>
      <c r="F142" s="230"/>
      <c r="G142" s="229"/>
      <c r="H142" s="234"/>
      <c r="I142" s="199"/>
      <c r="J142" s="199"/>
      <c r="K142" s="345"/>
      <c r="L142" s="345"/>
      <c r="M142" s="345"/>
      <c r="N142" s="345"/>
      <c r="O142" s="345"/>
    </row>
    <row r="143" spans="1:15" ht="27.75" customHeight="1">
      <c r="A143" s="345"/>
      <c r="B143" s="840" t="s">
        <v>56</v>
      </c>
      <c r="C143" s="840"/>
      <c r="D143" s="840"/>
      <c r="E143" s="840"/>
      <c r="F143" s="230"/>
      <c r="G143" s="229"/>
      <c r="H143" s="234"/>
      <c r="I143" s="199"/>
      <c r="J143" s="199"/>
      <c r="K143" s="345"/>
      <c r="L143" s="345"/>
      <c r="M143" s="345"/>
      <c r="N143" s="345"/>
      <c r="O143" s="345"/>
    </row>
    <row r="144" spans="1:15" ht="15.75" customHeight="1">
      <c r="A144" s="345"/>
      <c r="B144" s="492" t="s">
        <v>78</v>
      </c>
      <c r="C144" s="493" t="e">
        <f>+IF(#REF!=1,#REF!*#REF!,Rentabilitätsberechnung!C$40/#REF!)</f>
        <v>#REF!</v>
      </c>
      <c r="D144" s="493" t="e">
        <f>+IF(#REF!=1,#REF!*#REF!,Rentabilitätsberechnung!D$40/#REF!)</f>
        <v>#REF!</v>
      </c>
      <c r="E144" s="493" t="e">
        <f>+IF(#REF!=1,#REF!*#REF!,Rentabilitätsberechnung!E$40/#REF!)</f>
        <v>#REF!</v>
      </c>
      <c r="F144" s="368"/>
      <c r="G144" s="232"/>
      <c r="H144" s="234"/>
      <c r="I144" s="199"/>
      <c r="J144" s="199"/>
      <c r="K144" s="345"/>
      <c r="L144" s="345"/>
      <c r="M144" s="345"/>
      <c r="N144" s="345"/>
      <c r="O144" s="345"/>
    </row>
    <row r="145" spans="1:15" ht="15.75" customHeight="1" thickBot="1">
      <c r="A145" s="345"/>
      <c r="B145" s="498" t="s">
        <v>79</v>
      </c>
      <c r="C145" s="499" t="e">
        <f>(+Privatentnahmen!D$23+Privatentnahmen!D$26+Privatentnahmen!D$27+Privatentnahmen!D$28+Privatentnahmen!D$29+Privatentnahmen!D$30)*#REF!</f>
        <v>#REF!</v>
      </c>
      <c r="D145" s="499" t="e">
        <f>(+Privatentnahmen!#REF!+Privatentnahmen!#REF!+Privatentnahmen!#REF!+Privatentnahmen!#REF!+Privatentnahmen!#REF!+Privatentnahmen!#REF!)*#REF!</f>
        <v>#REF!</v>
      </c>
      <c r="E145" s="499" t="e">
        <f>(+Privatentnahmen!I$23+Privatentnahmen!I$26+Privatentnahmen!I$27+Privatentnahmen!I$28+Privatentnahmen!I$29+Privatentnahmen!I$30)*#REF!</f>
        <v>#REF!</v>
      </c>
      <c r="F145" s="368"/>
      <c r="G145" s="232"/>
      <c r="H145" s="234"/>
      <c r="I145" s="199"/>
      <c r="J145" s="199"/>
      <c r="K145" s="345"/>
      <c r="L145" s="345"/>
      <c r="M145" s="345"/>
      <c r="N145" s="345"/>
      <c r="O145" s="345"/>
    </row>
    <row r="146" spans="1:15" ht="15.75" customHeight="1">
      <c r="A146" s="345"/>
      <c r="B146" s="496" t="s">
        <v>80</v>
      </c>
      <c r="C146" s="497" t="e">
        <f>+C144-C145</f>
        <v>#REF!</v>
      </c>
      <c r="D146" s="497" t="e">
        <f t="shared" ref="D146:E146" si="13">+D144-D145</f>
        <v>#REF!</v>
      </c>
      <c r="E146" s="497" t="e">
        <f t="shared" si="13"/>
        <v>#REF!</v>
      </c>
      <c r="F146" s="368"/>
      <c r="G146" s="232"/>
      <c r="H146" s="234"/>
      <c r="I146" s="199"/>
      <c r="J146" s="199"/>
      <c r="K146" s="345"/>
      <c r="L146" s="345"/>
      <c r="M146" s="345"/>
      <c r="N146" s="345"/>
      <c r="O146" s="345"/>
    </row>
    <row r="147" spans="1:15" ht="15.75" customHeight="1" thickBot="1">
      <c r="A147" s="345"/>
      <c r="B147" s="498" t="s">
        <v>81</v>
      </c>
      <c r="C147" s="499" t="e">
        <f>#REF!</f>
        <v>#REF!</v>
      </c>
      <c r="D147" s="499" t="e">
        <f>IF(C146&lt;0,C146,0)</f>
        <v>#REF!</v>
      </c>
      <c r="E147" s="499" t="e">
        <f>IF(D148&lt;0,D148,0)</f>
        <v>#REF!</v>
      </c>
      <c r="F147" s="368"/>
      <c r="G147" s="232"/>
      <c r="H147" s="234"/>
      <c r="I147" s="199"/>
      <c r="J147" s="199"/>
      <c r="K147" s="345"/>
      <c r="L147" s="345"/>
      <c r="M147" s="345"/>
      <c r="N147" s="345"/>
      <c r="O147" s="345"/>
    </row>
    <row r="148" spans="1:15" ht="15.75" customHeight="1">
      <c r="A148" s="345"/>
      <c r="B148" s="500" t="s">
        <v>82</v>
      </c>
      <c r="C148" s="501" t="e">
        <f>+C146+C147</f>
        <v>#REF!</v>
      </c>
      <c r="D148" s="501" t="e">
        <f>+D146+D147</f>
        <v>#REF!</v>
      </c>
      <c r="E148" s="501" t="e">
        <f>+E146+E147</f>
        <v>#REF!</v>
      </c>
      <c r="F148" s="368"/>
      <c r="G148" s="229"/>
      <c r="H148" s="234"/>
      <c r="I148" s="199"/>
      <c r="J148" s="199"/>
      <c r="K148" s="345"/>
      <c r="L148" s="345"/>
      <c r="M148" s="345"/>
      <c r="N148" s="345"/>
      <c r="O148" s="345"/>
    </row>
    <row r="149" spans="1:15" ht="15.75" customHeight="1">
      <c r="A149" s="345"/>
      <c r="B149" s="494" t="s">
        <v>1443</v>
      </c>
      <c r="C149" s="495" t="e">
        <f>'Daten int.'!C90</f>
        <v>#REF!</v>
      </c>
      <c r="D149" s="495" t="e">
        <f>'Daten int.'!D90</f>
        <v>#REF!</v>
      </c>
      <c r="E149" s="495" t="e">
        <f>'Daten int.'!E90</f>
        <v>#REF!</v>
      </c>
      <c r="F149" s="369"/>
      <c r="G149" s="370" t="s">
        <v>83</v>
      </c>
      <c r="H149" s="371"/>
      <c r="I149" s="199"/>
      <c r="J149" s="229"/>
      <c r="K149" s="229"/>
      <c r="L149" s="229"/>
      <c r="M149" s="345"/>
      <c r="N149" s="345"/>
      <c r="O149" s="345"/>
    </row>
    <row r="150" spans="1:15" ht="15.75" customHeight="1" thickBot="1">
      <c r="A150" s="345"/>
      <c r="B150" s="502" t="s">
        <v>1509</v>
      </c>
      <c r="C150" s="499" t="e">
        <f>IF(+#REF!=1,0,+'Daten int.'!C160*$I$161/#REF!)</f>
        <v>#REF!</v>
      </c>
      <c r="D150" s="499" t="e">
        <f>IF(+#REF!=1,0,+'Daten int.'!D160*$I$161/#REF!)</f>
        <v>#REF!</v>
      </c>
      <c r="E150" s="499" t="e">
        <f>IF(+#REF!=1,0,+'Daten int.'!E160*$I$161/#REF!)</f>
        <v>#REF!</v>
      </c>
      <c r="F150" s="369"/>
      <c r="G150" s="232"/>
      <c r="H150" s="199"/>
      <c r="I150" s="199"/>
      <c r="J150" s="199"/>
      <c r="K150" s="345"/>
      <c r="L150" s="345"/>
      <c r="M150" s="345"/>
      <c r="N150" s="345"/>
      <c r="O150" s="345"/>
    </row>
    <row r="151" spans="1:15" ht="15.75" customHeight="1">
      <c r="A151" s="345"/>
      <c r="B151" s="500" t="s">
        <v>84</v>
      </c>
      <c r="C151" s="501" t="e">
        <f>IF((+C149-C150)&lt;0,0,+C149-C150)</f>
        <v>#REF!</v>
      </c>
      <c r="D151" s="501" t="e">
        <f>IF((+D149-D150)&lt;0,0,+D149-D150)</f>
        <v>#REF!</v>
      </c>
      <c r="E151" s="501" t="e">
        <f>IF((+E149-E150)&lt;0,0,+E149-E150)</f>
        <v>#REF!</v>
      </c>
      <c r="F151" s="368"/>
      <c r="G151" s="229"/>
      <c r="H151" s="234"/>
      <c r="I151" s="199"/>
      <c r="J151" s="199"/>
      <c r="K151" s="345"/>
      <c r="L151" s="345"/>
      <c r="M151" s="345"/>
      <c r="N151" s="345"/>
      <c r="O151" s="345"/>
    </row>
    <row r="152" spans="1:15" ht="15.75">
      <c r="A152" s="345"/>
      <c r="B152" s="492" t="s">
        <v>1510</v>
      </c>
      <c r="C152" s="493" t="e">
        <f>IF(#REF!=1,+'Daten int.'!C149*'Daten int.'!$G$152,0)</f>
        <v>#REF!</v>
      </c>
      <c r="D152" s="493" t="e">
        <f>IF(#REF!=1,+'Daten int.'!D149*'Daten int.'!$G$152,0)</f>
        <v>#REF!</v>
      </c>
      <c r="E152" s="493" t="e">
        <f>IF(#REF!=1,+'Daten int.'!E149*'Daten int.'!$G$152,0)</f>
        <v>#REF!</v>
      </c>
      <c r="F152" s="230"/>
      <c r="G152" s="256">
        <v>0.09</v>
      </c>
      <c r="H152" s="229" t="s">
        <v>1513</v>
      </c>
      <c r="I152" s="199"/>
      <c r="J152" s="199"/>
      <c r="K152" s="345"/>
      <c r="L152" s="345"/>
      <c r="M152" s="345"/>
      <c r="N152" s="345"/>
      <c r="O152" s="345"/>
    </row>
    <row r="153" spans="1:15" ht="16.5" thickBot="1">
      <c r="A153" s="345"/>
      <c r="B153" s="503" t="s">
        <v>1511</v>
      </c>
      <c r="C153" s="504" t="e">
        <f>IF(OR(AND(#REF!=1,C148&gt;73000),AND(#REF!=2,C148&gt;151000)),C148*0.055,0)</f>
        <v>#REF!</v>
      </c>
      <c r="D153" s="504" t="e">
        <f>IF(OR(AND(#REF!=1,D148&gt;73000),AND(#REF!=2,D148&gt;151000)),D148*0.055,0)</f>
        <v>#REF!</v>
      </c>
      <c r="E153" s="504" t="e">
        <f>IF(OR(AND(#REF!=1,E148&gt;73000),AND(#REF!=2,E148&gt;151000)),E148*0.055,0)</f>
        <v>#REF!</v>
      </c>
      <c r="F153" s="368"/>
      <c r="G153" s="257" t="s">
        <v>1512</v>
      </c>
      <c r="H153" s="258"/>
      <c r="I153" s="229"/>
      <c r="J153" s="199"/>
      <c r="K153" s="345"/>
      <c r="L153" s="345"/>
      <c r="M153" s="345"/>
      <c r="N153" s="345"/>
      <c r="O153" s="345"/>
    </row>
    <row r="154" spans="1:15" ht="16.5" thickBot="1">
      <c r="A154" s="345"/>
      <c r="B154" s="505" t="s">
        <v>85</v>
      </c>
      <c r="C154" s="506" t="e">
        <f>+C151+C153+C152</f>
        <v>#REF!</v>
      </c>
      <c r="D154" s="506" t="e">
        <f>+D151+D153+D152</f>
        <v>#REF!</v>
      </c>
      <c r="E154" s="507" t="e">
        <f>+E151+E153+E152</f>
        <v>#REF!</v>
      </c>
      <c r="F154" s="368"/>
      <c r="G154" s="229" t="s">
        <v>1471</v>
      </c>
      <c r="H154" s="259"/>
      <c r="I154" s="199"/>
      <c r="J154" s="229"/>
      <c r="K154" s="345"/>
      <c r="L154" s="345"/>
      <c r="M154" s="345"/>
      <c r="N154" s="345"/>
      <c r="O154" s="345"/>
    </row>
    <row r="155" spans="1:15" ht="15.75" thickBot="1">
      <c r="A155" s="345"/>
      <c r="B155" s="530" t="s">
        <v>1593</v>
      </c>
      <c r="C155" s="506" t="e">
        <f>IF(#REF!=1,C148-C154,"")</f>
        <v>#REF!</v>
      </c>
      <c r="D155" s="506" t="e">
        <f>IF(#REF!=1,D148-D154,"")</f>
        <v>#REF!</v>
      </c>
      <c r="E155" s="506" t="e">
        <f>IF(#REF!=1,E148-E154,"")</f>
        <v>#REF!</v>
      </c>
      <c r="F155" s="345"/>
      <c r="G155" s="345"/>
      <c r="H155" s="345"/>
      <c r="I155" s="345"/>
      <c r="J155" s="345"/>
      <c r="K155" s="345"/>
      <c r="L155" s="345"/>
      <c r="M155" s="345"/>
      <c r="N155" s="345"/>
      <c r="O155" s="345"/>
    </row>
    <row r="156" spans="1:15">
      <c r="A156" s="345"/>
      <c r="B156" s="345"/>
      <c r="C156" s="345"/>
      <c r="D156" s="345"/>
      <c r="E156" s="345"/>
      <c r="F156" s="345"/>
      <c r="G156" s="345"/>
      <c r="H156" s="345"/>
      <c r="I156" s="345"/>
      <c r="J156" s="345"/>
      <c r="K156" s="345"/>
      <c r="L156" s="345"/>
      <c r="M156" s="345"/>
      <c r="N156" s="345"/>
      <c r="O156" s="345"/>
    </row>
    <row r="157" spans="1:15" ht="16.5" thickBot="1">
      <c r="A157" s="345"/>
      <c r="B157" s="292" t="s">
        <v>1575</v>
      </c>
      <c r="C157" s="199"/>
      <c r="D157" s="199"/>
      <c r="E157" s="199"/>
      <c r="F157" s="199"/>
      <c r="G157" s="232"/>
      <c r="H157" s="199"/>
      <c r="I157" s="199"/>
      <c r="J157" s="199"/>
      <c r="K157" s="199"/>
      <c r="L157" s="199"/>
      <c r="M157" s="199"/>
      <c r="N157" s="199"/>
      <c r="O157" s="345"/>
    </row>
    <row r="158" spans="1:15" ht="27.75" customHeight="1">
      <c r="A158" s="345"/>
      <c r="B158" s="840" t="s">
        <v>56</v>
      </c>
      <c r="C158" s="840"/>
      <c r="D158" s="840"/>
      <c r="E158" s="840"/>
      <c r="F158" s="230"/>
      <c r="G158" s="229"/>
      <c r="H158" s="234"/>
      <c r="I158" s="199"/>
      <c r="J158" s="199"/>
      <c r="K158" s="345"/>
      <c r="L158" s="345"/>
      <c r="M158" s="345"/>
      <c r="N158" s="345"/>
      <c r="O158" s="345"/>
    </row>
    <row r="159" spans="1:15" ht="15.75">
      <c r="A159" s="345"/>
      <c r="B159" s="492" t="s">
        <v>1562</v>
      </c>
      <c r="C159" s="493">
        <f>+Rentabilitätsberechnung!C17-Rentabilitätsberechnung!C18-Rentabilitätsberechnung!C20-Rentabilitätsberechnung!C21-Rentabilitätsberechnung!C22-Rentabilitätsberechnung!C23-Rentabilitätsberechnung!C24-Rentabilitätsberechnung!C25-Rentabilitätsberechnung!C26-Rentabilitätsberechnung!C27-Rentabilitätsberechnung!C28-Rentabilitätsberechnung!C29-Rentabilitätsberechnung!C30-Rentabilitätsberechnung!C31-Rentabilitätsberechnung!C37-Rentabilitätsberechnung!C32-Rentabilitätsberechnung!C34-Liquiditätsplan!O15</f>
        <v>0</v>
      </c>
      <c r="D159" s="493">
        <f>+Rentabilitätsberechnung!D17-Rentabilitätsberechnung!D18-Rentabilitätsberechnung!D20-Rentabilitätsberechnung!D21-Rentabilitätsberechnung!D22-Rentabilitätsberechnung!D23-Rentabilitätsberechnung!D24-Rentabilitätsberechnung!D25-Rentabilitätsberechnung!D26-Rentabilitätsberechnung!D27-Rentabilitätsberechnung!D28-Rentabilitätsberechnung!D29-Rentabilitätsberechnung!D30-Rentabilitätsberechnung!D31-Rentabilitätsberechnung!D37-Rentabilitätsberechnung!D32-Rentabilitätsberechnung!D34-Liquiditätsplan!O57</f>
        <v>0</v>
      </c>
      <c r="E159" s="493">
        <f>+Rentabilitätsberechnung!E17-Rentabilitätsberechnung!E18-Rentabilitätsberechnung!E20-Rentabilitätsberechnung!E21-Rentabilitätsberechnung!E22-Rentabilitätsberechnung!E23-Rentabilitätsberechnung!E24-Rentabilitätsberechnung!E25-Rentabilitätsberechnung!E26-Rentabilitätsberechnung!E27-Rentabilitätsberechnung!E28-Rentabilitätsberechnung!E29-Rentabilitätsberechnung!E30-Rentabilitätsberechnung!E31-Rentabilitätsberechnung!E37-Rentabilitätsberechnung!E32-Rentabilitätsberechnung!E34-Liquiditätsplan!O98</f>
        <v>0</v>
      </c>
      <c r="F159" s="199"/>
      <c r="G159" s="370" t="s">
        <v>176</v>
      </c>
      <c r="H159" s="371"/>
      <c r="I159" s="199"/>
      <c r="J159" s="229"/>
      <c r="K159" s="229"/>
      <c r="L159" s="229"/>
      <c r="M159" s="229"/>
      <c r="N159" s="229"/>
      <c r="O159" s="345"/>
    </row>
    <row r="160" spans="1:15" ht="16.5" thickBot="1">
      <c r="A160" s="345"/>
      <c r="B160" s="492" t="s">
        <v>1563</v>
      </c>
      <c r="C160" s="493" t="e">
        <f>IF(#REF!=0,0,IF(#REF!=2,IF(C159&lt;24500,0,ROUNDDOWN(ROUNDDOWN((C159-24500)/100,0)*100*0.035,0)*$G161),IF(#REF!=1,IF(C159&lt;0,0,ROUNDDOWN(ROUNDDOWN((C159)/100,0)*100*0.035,0)*$G161))))</f>
        <v>#REF!</v>
      </c>
      <c r="D160" s="493" t="e">
        <f>IF(#REF!=0,0,IF(#REF!=2,IF(D159&lt;24500,0,ROUNDDOWN(ROUNDDOWN((D159-24500)/100,0)*100*0.035,0)*$G161),IF(#REF!=1,IF(D159&lt;0,0,ROUNDDOWN(ROUNDDOWN((D159)/100,0)*100*0.035,0)*$G161))))</f>
        <v>#REF!</v>
      </c>
      <c r="E160" s="493" t="e">
        <f>IF(#REF!=0,0,IF(#REF!=2,IF(E159&lt;24500,0,ROUNDDOWN(ROUNDDOWN((E159-24500)/100,0)*100*0.035,0)*$G161),IF(#REF!=1,IF(E159&lt;0,0,ROUNDDOWN(ROUNDDOWN((E159)/100,0)*100*0.035,0)*$G161))))</f>
        <v>#REF!</v>
      </c>
      <c r="F160" s="229"/>
      <c r="G160" s="372" t="s">
        <v>177</v>
      </c>
      <c r="H160" s="373" t="s">
        <v>178</v>
      </c>
      <c r="I160" s="373" t="s">
        <v>179</v>
      </c>
      <c r="J160" s="199"/>
      <c r="K160" s="199"/>
      <c r="L160" s="199"/>
      <c r="M160" s="199"/>
      <c r="N160" s="199"/>
      <c r="O160" s="345"/>
    </row>
    <row r="161" spans="1:15" ht="16.5" thickBot="1">
      <c r="A161" s="345"/>
      <c r="B161" s="492" t="s">
        <v>1564</v>
      </c>
      <c r="C161" s="493" t="e">
        <f>IF(C159&lt;0,0,IF(#REF!=1,+C159*0.15825,0))</f>
        <v>#REF!</v>
      </c>
      <c r="D161" s="493" t="e">
        <f>IF(D159&lt;0,0,IF(#REF!=1,+D159*0.15825,0))</f>
        <v>#REF!</v>
      </c>
      <c r="E161" s="493" t="e">
        <f>IF(E159&lt;0,0,IF(#REF!=1,+E159*0.15825,0))</f>
        <v>#REF!</v>
      </c>
      <c r="F161" s="199"/>
      <c r="G161" s="374" t="e">
        <f>VLOOKUP(#REF!,'Gew.-St. int.'!E5:I400,5,FALSE)/100</f>
        <v>#REF!</v>
      </c>
      <c r="H161" s="375" t="e">
        <f>IF(+G161&lt;3.8,G161,3.8)</f>
        <v>#REF!</v>
      </c>
      <c r="I161" s="375" t="e">
        <f>IF(G161&gt;H161,H161/G161,1)</f>
        <v>#REF!</v>
      </c>
      <c r="J161" s="232" t="s">
        <v>180</v>
      </c>
      <c r="K161" s="229"/>
      <c r="L161" s="199"/>
      <c r="M161" s="229"/>
      <c r="N161" s="229"/>
      <c r="O161" s="345"/>
    </row>
    <row r="162" spans="1:15" ht="15.75">
      <c r="A162" s="345"/>
      <c r="F162" s="199"/>
      <c r="G162" s="232"/>
      <c r="H162" s="199"/>
      <c r="I162" s="370"/>
      <c r="J162" s="199"/>
      <c r="K162" s="232" t="s">
        <v>181</v>
      </c>
      <c r="L162" s="199"/>
      <c r="M162" s="199"/>
      <c r="N162" s="199"/>
      <c r="O162" s="345"/>
    </row>
    <row r="163" spans="1:15" ht="16.5" thickBot="1">
      <c r="A163" s="345"/>
      <c r="B163" s="292" t="s">
        <v>1583</v>
      </c>
      <c r="C163" s="345"/>
      <c r="D163" s="345"/>
      <c r="E163" s="345"/>
      <c r="F163" s="345"/>
      <c r="G163" s="345"/>
      <c r="H163" s="345"/>
      <c r="I163" s="345"/>
      <c r="J163" s="345"/>
      <c r="K163" s="345"/>
      <c r="L163" s="345"/>
      <c r="M163" s="345"/>
      <c r="N163" s="345"/>
      <c r="O163" s="345"/>
    </row>
    <row r="164" spans="1:15" ht="18">
      <c r="A164" s="345"/>
      <c r="B164" s="515" t="s">
        <v>1584</v>
      </c>
      <c r="C164" s="508">
        <v>2021</v>
      </c>
      <c r="D164" s="509">
        <v>9.5</v>
      </c>
      <c r="E164" s="519" t="s">
        <v>1580</v>
      </c>
      <c r="F164" s="516" t="e">
        <f>+#REF!/D164</f>
        <v>#REF!</v>
      </c>
      <c r="G164" s="345"/>
      <c r="J164" s="345"/>
      <c r="K164" s="345"/>
      <c r="L164" s="345"/>
      <c r="M164" s="345"/>
      <c r="N164" s="345"/>
      <c r="O164" s="345"/>
    </row>
    <row r="165" spans="1:15" ht="18">
      <c r="A165" s="345"/>
      <c r="B165" s="513" t="s">
        <v>1581</v>
      </c>
      <c r="C165" s="207"/>
      <c r="D165" s="510">
        <v>9.6</v>
      </c>
      <c r="E165" s="520" t="s">
        <v>1585</v>
      </c>
      <c r="F165" s="517" t="e">
        <f>+#REF!/D165</f>
        <v>#REF!</v>
      </c>
      <c r="G165" s="345"/>
      <c r="J165" s="345"/>
      <c r="K165" s="345"/>
      <c r="L165" s="345"/>
      <c r="M165" s="345"/>
      <c r="N165" s="345"/>
      <c r="O165" s="345"/>
    </row>
    <row r="166" spans="1:15" ht="18">
      <c r="A166" s="345"/>
      <c r="B166" s="513" t="s">
        <v>1582</v>
      </c>
      <c r="C166" s="207">
        <v>2022</v>
      </c>
      <c r="D166" s="510">
        <v>9.82</v>
      </c>
      <c r="E166" s="520" t="s">
        <v>86</v>
      </c>
      <c r="F166" s="517" t="e">
        <f>+#REF!/D166</f>
        <v>#REF!</v>
      </c>
      <c r="G166" s="345"/>
      <c r="J166" s="345"/>
      <c r="K166" s="345"/>
      <c r="L166" s="345"/>
      <c r="M166" s="345"/>
      <c r="N166" s="345"/>
      <c r="O166" s="345"/>
    </row>
    <row r="167" spans="1:15" ht="18.75" thickBot="1">
      <c r="A167" s="345"/>
      <c r="B167" s="514" t="s">
        <v>1581</v>
      </c>
      <c r="C167" s="511"/>
      <c r="D167" s="512">
        <v>10.45</v>
      </c>
      <c r="E167" s="521" t="s">
        <v>1463</v>
      </c>
      <c r="F167" s="518" t="e">
        <f>+#REF!/D167</f>
        <v>#REF!</v>
      </c>
      <c r="G167" s="345"/>
      <c r="J167" s="345"/>
      <c r="K167" s="345"/>
      <c r="L167" s="345"/>
      <c r="M167" s="345"/>
      <c r="N167" s="345"/>
      <c r="O167" s="345"/>
    </row>
    <row r="168" spans="1:15">
      <c r="A168" s="345"/>
      <c r="B168" s="345"/>
      <c r="C168" s="345"/>
      <c r="D168" s="345"/>
      <c r="E168" s="345"/>
      <c r="F168" s="345"/>
      <c r="G168" s="345"/>
      <c r="H168" s="345"/>
      <c r="I168" s="345"/>
      <c r="J168" s="345"/>
      <c r="K168" s="345"/>
      <c r="L168" s="345"/>
      <c r="M168" s="345"/>
      <c r="N168" s="345"/>
      <c r="O168" s="345"/>
    </row>
    <row r="169" spans="1:15" ht="16.5" thickBot="1">
      <c r="A169" s="345"/>
      <c r="B169" s="292" t="s">
        <v>1590</v>
      </c>
      <c r="C169" s="345"/>
      <c r="D169" s="345"/>
      <c r="E169" s="345"/>
      <c r="F169" s="345"/>
      <c r="G169" s="345"/>
      <c r="H169" s="345"/>
      <c r="I169" s="345"/>
      <c r="J169" s="345"/>
      <c r="K169" s="345"/>
      <c r="L169" s="345"/>
      <c r="M169" s="345"/>
      <c r="N169" s="345"/>
      <c r="O169" s="345"/>
    </row>
    <row r="170" spans="1:15" ht="15.75">
      <c r="A170" s="345"/>
      <c r="B170" s="260" t="s">
        <v>1505</v>
      </c>
      <c r="C170" s="240"/>
      <c r="D170" s="345"/>
      <c r="F170" s="345"/>
      <c r="G170" s="345"/>
      <c r="H170" s="345"/>
      <c r="I170" s="345"/>
      <c r="J170" s="345"/>
      <c r="K170" s="345"/>
      <c r="L170" s="345"/>
      <c r="M170" s="345"/>
      <c r="N170" s="345"/>
      <c r="O170" s="345"/>
    </row>
    <row r="171" spans="1:15" ht="15.75">
      <c r="A171" s="345"/>
      <c r="B171" s="241" t="s">
        <v>1445</v>
      </c>
      <c r="C171" s="242" t="s">
        <v>59</v>
      </c>
      <c r="D171" s="345"/>
      <c r="F171" s="345"/>
      <c r="G171" s="345"/>
      <c r="H171" s="345"/>
      <c r="I171" s="345"/>
      <c r="J171" s="345"/>
      <c r="K171" s="345"/>
      <c r="L171" s="345"/>
      <c r="M171" s="345"/>
      <c r="N171" s="345"/>
      <c r="O171" s="345"/>
    </row>
    <row r="172" spans="1:15" ht="15.75">
      <c r="A172" s="345"/>
      <c r="B172" s="243" t="s">
        <v>60</v>
      </c>
      <c r="C172" s="244">
        <v>446</v>
      </c>
      <c r="D172" s="345"/>
      <c r="F172" s="345"/>
      <c r="G172" s="345"/>
      <c r="H172" s="345"/>
      <c r="I172" s="345"/>
      <c r="J172" s="345"/>
      <c r="K172" s="345"/>
      <c r="L172" s="345"/>
      <c r="M172" s="345"/>
      <c r="N172" s="345"/>
      <c r="O172" s="345"/>
    </row>
    <row r="173" spans="1:15" ht="15.75">
      <c r="A173" s="345"/>
      <c r="B173" s="243" t="s">
        <v>62</v>
      </c>
      <c r="C173" s="244">
        <v>401</v>
      </c>
      <c r="D173" s="345"/>
      <c r="F173" s="345"/>
      <c r="G173" s="345"/>
      <c r="H173" s="345"/>
      <c r="I173" s="345"/>
      <c r="J173" s="345"/>
      <c r="K173" s="345"/>
      <c r="L173" s="345"/>
      <c r="M173" s="345"/>
      <c r="N173" s="345"/>
      <c r="O173" s="345"/>
    </row>
    <row r="174" spans="1:15" ht="15.75">
      <c r="A174" s="345"/>
      <c r="B174" s="243" t="s">
        <v>65</v>
      </c>
      <c r="C174" s="244">
        <v>357</v>
      </c>
      <c r="D174" s="345"/>
      <c r="F174" s="345"/>
      <c r="G174" s="345"/>
      <c r="H174" s="345"/>
      <c r="I174" s="345"/>
      <c r="J174" s="345"/>
      <c r="K174" s="345"/>
      <c r="L174" s="345"/>
      <c r="M174" s="345"/>
      <c r="N174" s="345"/>
      <c r="O174" s="345"/>
    </row>
    <row r="175" spans="1:15" ht="15.75">
      <c r="A175" s="345"/>
      <c r="B175" s="243" t="s">
        <v>68</v>
      </c>
      <c r="C175" s="244">
        <v>283</v>
      </c>
      <c r="D175" s="345"/>
      <c r="F175" s="345"/>
      <c r="G175" s="345"/>
      <c r="H175" s="345"/>
      <c r="I175" s="345"/>
      <c r="J175" s="345"/>
      <c r="K175" s="345"/>
      <c r="L175" s="345"/>
      <c r="M175" s="345"/>
      <c r="N175" s="345"/>
      <c r="O175" s="345"/>
    </row>
    <row r="176" spans="1:15" ht="15.75">
      <c r="A176" s="345"/>
      <c r="B176" s="243" t="s">
        <v>71</v>
      </c>
      <c r="C176" s="244">
        <v>309</v>
      </c>
      <c r="D176" s="345"/>
      <c r="F176" s="345"/>
      <c r="G176" s="345"/>
      <c r="H176" s="345"/>
      <c r="I176" s="345"/>
      <c r="J176" s="345"/>
      <c r="K176" s="345"/>
      <c r="L176" s="345"/>
      <c r="M176" s="345"/>
      <c r="N176" s="345"/>
      <c r="O176" s="345"/>
    </row>
    <row r="177" spans="1:15" ht="16.5" thickBot="1">
      <c r="A177" s="345"/>
      <c r="B177" s="243" t="s">
        <v>73</v>
      </c>
      <c r="C177" s="244">
        <v>373</v>
      </c>
      <c r="D177" s="345"/>
      <c r="F177" s="345"/>
      <c r="G177" s="345"/>
      <c r="H177" s="345"/>
      <c r="I177" s="345"/>
      <c r="J177" s="345"/>
      <c r="K177" s="345"/>
      <c r="L177" s="345"/>
      <c r="M177" s="345"/>
      <c r="N177" s="345"/>
      <c r="O177" s="345"/>
    </row>
    <row r="178" spans="1:15" ht="15.75">
      <c r="A178" s="345"/>
      <c r="B178" s="261" t="s">
        <v>1506</v>
      </c>
      <c r="C178" s="245"/>
      <c r="D178" s="345"/>
      <c r="F178" s="345"/>
      <c r="G178" s="345"/>
      <c r="H178" s="345"/>
      <c r="I178" s="345"/>
      <c r="J178" s="345"/>
      <c r="K178" s="345"/>
      <c r="L178" s="345"/>
      <c r="M178" s="345"/>
      <c r="N178" s="345"/>
      <c r="O178" s="345"/>
    </row>
    <row r="179" spans="1:15" ht="15.75">
      <c r="A179" s="345"/>
      <c r="B179" s="246" t="s">
        <v>1450</v>
      </c>
      <c r="C179" s="247" t="s">
        <v>59</v>
      </c>
      <c r="D179" s="345"/>
      <c r="F179" s="345"/>
      <c r="G179" s="345"/>
      <c r="H179" s="345"/>
      <c r="I179" s="345"/>
      <c r="J179" s="345"/>
      <c r="K179" s="345"/>
      <c r="L179" s="345"/>
      <c r="M179" s="345"/>
      <c r="N179" s="345"/>
      <c r="O179" s="345"/>
    </row>
    <row r="180" spans="1:15" ht="15.75">
      <c r="A180" s="345"/>
      <c r="B180" s="248" t="s">
        <v>1451</v>
      </c>
      <c r="C180" s="249">
        <v>393</v>
      </c>
      <c r="D180" s="345"/>
      <c r="F180" s="345"/>
      <c r="G180" s="345"/>
      <c r="H180" s="345"/>
      <c r="I180" s="345"/>
      <c r="J180" s="345"/>
      <c r="K180" s="345"/>
      <c r="L180" s="345"/>
      <c r="M180" s="345"/>
      <c r="N180" s="345"/>
      <c r="O180" s="345"/>
    </row>
    <row r="181" spans="1:15" ht="15.75">
      <c r="A181" s="345"/>
      <c r="B181" s="248" t="s">
        <v>1452</v>
      </c>
      <c r="C181" s="249">
        <v>424</v>
      </c>
      <c r="D181" s="345"/>
      <c r="F181" s="345"/>
      <c r="G181" s="345"/>
      <c r="H181" s="345"/>
      <c r="I181" s="345"/>
      <c r="J181" s="345"/>
      <c r="K181" s="345"/>
      <c r="L181" s="345"/>
      <c r="M181" s="345"/>
      <c r="N181" s="345"/>
      <c r="O181" s="345"/>
    </row>
    <row r="182" spans="1:15" ht="16.5" thickBot="1">
      <c r="A182" s="345"/>
      <c r="B182" s="250" t="s">
        <v>1453</v>
      </c>
      <c r="C182" s="251">
        <v>528</v>
      </c>
      <c r="D182" s="345"/>
      <c r="F182" s="345"/>
      <c r="G182" s="345"/>
      <c r="H182" s="345"/>
      <c r="I182" s="345"/>
      <c r="J182" s="345"/>
      <c r="K182" s="345"/>
      <c r="L182" s="345"/>
      <c r="M182" s="345"/>
      <c r="N182" s="345"/>
      <c r="O182" s="345"/>
    </row>
    <row r="183" spans="1:15">
      <c r="A183" s="345"/>
      <c r="B183" s="345"/>
      <c r="C183" s="345"/>
      <c r="D183" s="345"/>
      <c r="E183" s="345"/>
      <c r="F183" s="345"/>
      <c r="G183" s="345"/>
      <c r="H183" s="345"/>
      <c r="I183" s="345"/>
      <c r="J183" s="345"/>
      <c r="K183" s="345"/>
      <c r="L183" s="345"/>
      <c r="M183" s="345"/>
      <c r="N183" s="345"/>
      <c r="O183" s="345"/>
    </row>
    <row r="184" spans="1:15">
      <c r="A184" s="345"/>
      <c r="B184" s="345"/>
      <c r="C184" s="345"/>
      <c r="D184" s="345"/>
      <c r="E184" s="345"/>
      <c r="F184" s="345"/>
      <c r="G184" s="345"/>
      <c r="H184" s="345"/>
      <c r="I184" s="345"/>
      <c r="J184" s="345"/>
      <c r="K184" s="345"/>
      <c r="L184" s="345"/>
      <c r="M184" s="345"/>
      <c r="N184" s="345"/>
      <c r="O184" s="345"/>
    </row>
    <row r="185" spans="1:15">
      <c r="A185" s="345"/>
      <c r="B185" s="345"/>
      <c r="C185" s="345"/>
      <c r="D185" s="345"/>
      <c r="E185" s="345"/>
      <c r="F185" s="345"/>
      <c r="G185" s="345"/>
      <c r="H185" s="345"/>
      <c r="I185" s="345"/>
      <c r="J185" s="345"/>
      <c r="K185" s="345"/>
      <c r="L185" s="345"/>
      <c r="M185" s="345"/>
      <c r="N185" s="345"/>
      <c r="O185" s="345"/>
    </row>
    <row r="186" spans="1:15">
      <c r="A186" s="345"/>
      <c r="B186" s="345"/>
      <c r="C186" s="345"/>
      <c r="D186" s="345"/>
      <c r="E186" s="345"/>
      <c r="F186" s="345"/>
      <c r="G186" s="345"/>
      <c r="H186" s="345"/>
      <c r="I186" s="345"/>
      <c r="J186" s="345"/>
      <c r="K186" s="345"/>
      <c r="L186" s="345"/>
      <c r="M186" s="345"/>
      <c r="N186" s="345"/>
      <c r="O186" s="345"/>
    </row>
    <row r="187" spans="1:15">
      <c r="A187" s="345"/>
      <c r="B187" s="345"/>
      <c r="C187" s="345"/>
      <c r="D187" s="345"/>
      <c r="E187" s="345"/>
      <c r="F187" s="345"/>
      <c r="G187" s="345"/>
      <c r="H187" s="345"/>
      <c r="I187" s="345"/>
      <c r="J187" s="345"/>
      <c r="K187" s="345"/>
      <c r="L187" s="345"/>
      <c r="M187" s="345"/>
      <c r="N187" s="345"/>
      <c r="O187" s="345"/>
    </row>
    <row r="188" spans="1:15">
      <c r="A188" s="345"/>
      <c r="B188" s="345"/>
      <c r="C188" s="345"/>
      <c r="D188" s="345"/>
      <c r="E188" s="345"/>
      <c r="F188" s="345"/>
      <c r="G188" s="345"/>
      <c r="H188" s="345"/>
      <c r="I188" s="345"/>
      <c r="J188" s="345"/>
      <c r="K188" s="345"/>
      <c r="L188" s="345"/>
      <c r="M188" s="345"/>
      <c r="N188" s="345"/>
      <c r="O188" s="345"/>
    </row>
    <row r="189" spans="1:15">
      <c r="A189" s="345"/>
      <c r="B189" s="345"/>
      <c r="C189" s="345"/>
      <c r="D189" s="345"/>
      <c r="E189" s="345"/>
      <c r="F189" s="345"/>
      <c r="G189" s="345"/>
      <c r="H189" s="345"/>
      <c r="I189" s="345"/>
      <c r="J189" s="345"/>
      <c r="K189" s="345"/>
      <c r="L189" s="345"/>
      <c r="M189" s="345"/>
      <c r="N189" s="345"/>
      <c r="O189" s="345"/>
    </row>
    <row r="190" spans="1:15">
      <c r="A190" s="345"/>
      <c r="B190" s="345"/>
      <c r="C190" s="345"/>
      <c r="D190" s="345"/>
      <c r="E190" s="345"/>
      <c r="F190" s="345"/>
      <c r="G190" s="345"/>
      <c r="H190" s="345"/>
      <c r="I190" s="345"/>
      <c r="J190" s="345"/>
      <c r="K190" s="345"/>
      <c r="L190" s="345"/>
      <c r="M190" s="345"/>
      <c r="N190" s="345"/>
      <c r="O190" s="345"/>
    </row>
    <row r="191" spans="1:15">
      <c r="A191" s="345"/>
      <c r="B191" s="345"/>
      <c r="C191" s="345"/>
      <c r="D191" s="345"/>
      <c r="E191" s="345"/>
      <c r="F191" s="345"/>
      <c r="G191" s="345"/>
      <c r="H191" s="345"/>
      <c r="I191" s="345"/>
      <c r="J191" s="345"/>
      <c r="K191" s="345"/>
      <c r="L191" s="345"/>
      <c r="M191" s="345"/>
      <c r="N191" s="345"/>
      <c r="O191" s="345"/>
    </row>
    <row r="192" spans="1:15">
      <c r="A192" s="345"/>
      <c r="B192" s="345"/>
      <c r="C192" s="345"/>
      <c r="D192" s="345"/>
      <c r="E192" s="345"/>
      <c r="F192" s="345"/>
      <c r="G192" s="345"/>
      <c r="H192" s="345"/>
      <c r="I192" s="345"/>
      <c r="J192" s="345"/>
      <c r="K192" s="345"/>
      <c r="L192" s="345"/>
      <c r="M192" s="345"/>
      <c r="N192" s="345"/>
      <c r="O192" s="345"/>
    </row>
    <row r="193" spans="1:15">
      <c r="A193" s="345"/>
      <c r="B193" s="345"/>
      <c r="C193" s="345"/>
      <c r="D193" s="345"/>
      <c r="E193" s="345"/>
      <c r="F193" s="345"/>
      <c r="G193" s="345"/>
      <c r="H193" s="345"/>
      <c r="I193" s="345"/>
      <c r="J193" s="345"/>
      <c r="K193" s="345"/>
      <c r="L193" s="345"/>
      <c r="M193" s="345"/>
      <c r="N193" s="345"/>
      <c r="O193" s="345"/>
    </row>
    <row r="194" spans="1:15">
      <c r="A194" s="345"/>
      <c r="B194" s="345"/>
      <c r="C194" s="345"/>
      <c r="D194" s="345"/>
      <c r="E194" s="345"/>
      <c r="F194" s="345"/>
      <c r="G194" s="345"/>
      <c r="H194" s="345"/>
      <c r="I194" s="345"/>
      <c r="J194" s="345"/>
      <c r="K194" s="345"/>
      <c r="L194" s="345"/>
      <c r="M194" s="345"/>
      <c r="N194" s="345"/>
      <c r="O194" s="345"/>
    </row>
    <row r="195" spans="1:15">
      <c r="A195" s="345"/>
      <c r="B195" s="345"/>
      <c r="C195" s="345"/>
      <c r="D195" s="345"/>
      <c r="E195" s="345"/>
      <c r="F195" s="345"/>
      <c r="G195" s="345"/>
      <c r="H195" s="345"/>
      <c r="I195" s="345"/>
      <c r="J195" s="345"/>
      <c r="K195" s="345"/>
      <c r="L195" s="345"/>
      <c r="M195" s="345"/>
      <c r="N195" s="345"/>
      <c r="O195" s="345"/>
    </row>
    <row r="196" spans="1:15">
      <c r="A196" s="345"/>
      <c r="B196" s="345"/>
      <c r="C196" s="345"/>
      <c r="D196" s="345"/>
      <c r="E196" s="345"/>
      <c r="F196" s="345"/>
      <c r="G196" s="345"/>
      <c r="H196" s="345"/>
      <c r="I196" s="345"/>
      <c r="J196" s="345"/>
      <c r="K196" s="345"/>
      <c r="L196" s="345"/>
      <c r="M196" s="345"/>
      <c r="N196" s="345"/>
      <c r="O196" s="345"/>
    </row>
    <row r="197" spans="1:15">
      <c r="A197" s="345"/>
      <c r="B197" s="345"/>
      <c r="C197" s="345"/>
      <c r="D197" s="345"/>
      <c r="E197" s="345"/>
      <c r="F197" s="345"/>
      <c r="G197" s="345"/>
      <c r="H197" s="345"/>
      <c r="I197" s="345"/>
      <c r="J197" s="345"/>
      <c r="K197" s="345"/>
      <c r="L197" s="345"/>
      <c r="M197" s="345"/>
      <c r="N197" s="345"/>
      <c r="O197" s="345"/>
    </row>
    <row r="198" spans="1:15">
      <c r="A198" s="345"/>
      <c r="B198" s="345"/>
      <c r="C198" s="345"/>
      <c r="D198" s="345"/>
      <c r="E198" s="345"/>
      <c r="F198" s="345"/>
      <c r="G198" s="345"/>
      <c r="H198" s="345"/>
      <c r="I198" s="345"/>
      <c r="J198" s="345"/>
      <c r="K198" s="345"/>
      <c r="L198" s="345"/>
      <c r="M198" s="345"/>
      <c r="N198" s="345"/>
      <c r="O198" s="345"/>
    </row>
    <row r="199" spans="1:15">
      <c r="A199" s="345"/>
      <c r="B199" s="345"/>
      <c r="C199" s="345"/>
      <c r="D199" s="345"/>
      <c r="E199" s="345"/>
      <c r="F199" s="345"/>
      <c r="G199" s="345"/>
      <c r="H199" s="345"/>
      <c r="I199" s="345"/>
      <c r="J199" s="345"/>
      <c r="K199" s="345"/>
      <c r="L199" s="345"/>
      <c r="M199" s="345"/>
      <c r="N199" s="345"/>
      <c r="O199" s="345"/>
    </row>
    <row r="200" spans="1:15">
      <c r="A200" s="345"/>
      <c r="B200" s="345"/>
      <c r="C200" s="345"/>
      <c r="D200" s="345"/>
      <c r="E200" s="345"/>
      <c r="F200" s="345"/>
      <c r="G200" s="345"/>
      <c r="H200" s="345"/>
      <c r="I200" s="345"/>
      <c r="J200" s="345"/>
      <c r="K200" s="345"/>
      <c r="L200" s="345"/>
      <c r="M200" s="345"/>
      <c r="N200" s="345"/>
      <c r="O200" s="345"/>
    </row>
    <row r="201" spans="1:15">
      <c r="A201" s="345"/>
      <c r="B201" s="345"/>
      <c r="C201" s="345"/>
      <c r="D201" s="345"/>
      <c r="E201" s="345"/>
      <c r="F201" s="345"/>
      <c r="G201" s="345"/>
      <c r="H201" s="345"/>
      <c r="I201" s="345"/>
      <c r="J201" s="345"/>
      <c r="K201" s="345"/>
      <c r="L201" s="345"/>
      <c r="M201" s="345"/>
      <c r="N201" s="345"/>
      <c r="O201" s="345"/>
    </row>
    <row r="202" spans="1:15">
      <c r="A202" s="345"/>
      <c r="B202" s="345"/>
      <c r="C202" s="345"/>
      <c r="D202" s="345"/>
      <c r="E202" s="345"/>
      <c r="F202" s="345"/>
      <c r="G202" s="345"/>
      <c r="H202" s="345"/>
      <c r="I202" s="345"/>
      <c r="J202" s="345"/>
      <c r="K202" s="345"/>
      <c r="L202" s="345"/>
      <c r="M202" s="345"/>
      <c r="N202" s="345"/>
      <c r="O202" s="345"/>
    </row>
    <row r="203" spans="1:15">
      <c r="A203" s="345"/>
      <c r="B203" s="345"/>
      <c r="C203" s="345"/>
      <c r="D203" s="345"/>
      <c r="E203" s="345"/>
      <c r="F203" s="345"/>
      <c r="G203" s="345"/>
      <c r="H203" s="345"/>
      <c r="I203" s="345"/>
      <c r="J203" s="345"/>
      <c r="K203" s="345"/>
      <c r="L203" s="345"/>
      <c r="M203" s="345"/>
      <c r="N203" s="345"/>
      <c r="O203" s="345"/>
    </row>
    <row r="204" spans="1:15">
      <c r="A204" s="345"/>
      <c r="B204" s="345"/>
      <c r="C204" s="345"/>
      <c r="D204" s="345"/>
      <c r="E204" s="345"/>
      <c r="F204" s="345"/>
      <c r="G204" s="345"/>
      <c r="H204" s="345"/>
      <c r="I204" s="345"/>
      <c r="J204" s="345"/>
      <c r="K204" s="345"/>
      <c r="L204" s="345"/>
      <c r="M204" s="345"/>
      <c r="N204" s="345"/>
      <c r="O204" s="345"/>
    </row>
    <row r="205" spans="1:15">
      <c r="A205" s="345"/>
      <c r="B205" s="345"/>
      <c r="C205" s="345"/>
      <c r="D205" s="345"/>
      <c r="E205" s="345"/>
      <c r="F205" s="345"/>
      <c r="G205" s="345"/>
      <c r="H205" s="345"/>
      <c r="I205" s="345"/>
      <c r="J205" s="345"/>
      <c r="K205" s="345"/>
      <c r="L205" s="345"/>
      <c r="M205" s="345"/>
      <c r="N205" s="345"/>
      <c r="O205" s="345"/>
    </row>
    <row r="206" spans="1:15">
      <c r="A206" s="345"/>
      <c r="B206" s="345"/>
      <c r="C206" s="345"/>
      <c r="D206" s="345"/>
      <c r="E206" s="345"/>
      <c r="F206" s="345"/>
      <c r="G206" s="345"/>
      <c r="H206" s="345"/>
      <c r="I206" s="345"/>
      <c r="J206" s="345"/>
      <c r="K206" s="345"/>
      <c r="L206" s="345"/>
      <c r="M206" s="345"/>
      <c r="N206" s="345"/>
      <c r="O206" s="345"/>
    </row>
    <row r="207" spans="1:15">
      <c r="A207" s="345"/>
      <c r="B207" s="345"/>
      <c r="C207" s="345"/>
      <c r="D207" s="345"/>
      <c r="E207" s="345"/>
      <c r="F207" s="345"/>
      <c r="G207" s="345"/>
      <c r="H207" s="345"/>
      <c r="I207" s="345"/>
      <c r="J207" s="345"/>
      <c r="K207" s="345"/>
      <c r="L207" s="345"/>
      <c r="M207" s="345"/>
      <c r="N207" s="345"/>
      <c r="O207" s="345"/>
    </row>
    <row r="208" spans="1:15">
      <c r="A208" s="345"/>
      <c r="B208" s="345"/>
      <c r="C208" s="345"/>
      <c r="D208" s="345"/>
      <c r="E208" s="345"/>
      <c r="F208" s="345"/>
      <c r="G208" s="345"/>
      <c r="H208" s="345"/>
      <c r="I208" s="345"/>
      <c r="J208" s="345"/>
      <c r="K208" s="345"/>
      <c r="L208" s="345"/>
      <c r="M208" s="345"/>
      <c r="N208" s="345"/>
      <c r="O208" s="345"/>
    </row>
    <row r="209" spans="1:15">
      <c r="A209" s="345"/>
      <c r="B209" s="345"/>
      <c r="C209" s="345"/>
      <c r="D209" s="345"/>
      <c r="E209" s="345"/>
      <c r="F209" s="345"/>
      <c r="G209" s="345"/>
      <c r="H209" s="345"/>
      <c r="I209" s="345"/>
      <c r="J209" s="345"/>
      <c r="K209" s="345"/>
      <c r="L209" s="345"/>
      <c r="M209" s="345"/>
      <c r="N209" s="345"/>
      <c r="O209" s="345"/>
    </row>
    <row r="210" spans="1:15">
      <c r="A210" s="345"/>
      <c r="B210" s="345"/>
      <c r="C210" s="345"/>
      <c r="D210" s="345"/>
      <c r="E210" s="345"/>
      <c r="F210" s="345"/>
      <c r="G210" s="345"/>
      <c r="H210" s="345"/>
      <c r="I210" s="345"/>
      <c r="J210" s="345"/>
      <c r="K210" s="345"/>
      <c r="L210" s="345"/>
      <c r="M210" s="345"/>
      <c r="N210" s="345"/>
      <c r="O210" s="345"/>
    </row>
    <row r="211" spans="1:15">
      <c r="A211" s="345"/>
      <c r="B211" s="345"/>
      <c r="C211" s="345"/>
      <c r="D211" s="345"/>
      <c r="E211" s="345"/>
      <c r="F211" s="345"/>
      <c r="G211" s="345"/>
      <c r="H211" s="345"/>
      <c r="I211" s="345"/>
      <c r="J211" s="345"/>
      <c r="K211" s="345"/>
      <c r="L211" s="345"/>
      <c r="M211" s="345"/>
      <c r="N211" s="345"/>
      <c r="O211" s="345"/>
    </row>
    <row r="212" spans="1:15">
      <c r="A212" s="345"/>
      <c r="B212" s="345"/>
      <c r="C212" s="345"/>
      <c r="D212" s="345"/>
      <c r="E212" s="345"/>
      <c r="F212" s="345"/>
      <c r="G212" s="345"/>
      <c r="H212" s="345"/>
      <c r="I212" s="345"/>
      <c r="J212" s="345"/>
      <c r="K212" s="345"/>
      <c r="L212" s="345"/>
      <c r="M212" s="345"/>
      <c r="N212" s="345"/>
      <c r="O212" s="345"/>
    </row>
    <row r="213" spans="1:15">
      <c r="A213" s="345"/>
      <c r="B213" s="345"/>
      <c r="C213" s="345"/>
      <c r="D213" s="345"/>
      <c r="E213" s="345"/>
      <c r="F213" s="345"/>
      <c r="G213" s="345"/>
      <c r="H213" s="345"/>
      <c r="I213" s="345"/>
      <c r="J213" s="345"/>
      <c r="K213" s="345"/>
      <c r="L213" s="345"/>
      <c r="M213" s="345"/>
      <c r="N213" s="345"/>
      <c r="O213" s="345"/>
    </row>
    <row r="214" spans="1:15">
      <c r="A214" s="345"/>
      <c r="B214" s="345"/>
      <c r="C214" s="345"/>
      <c r="D214" s="345"/>
      <c r="E214" s="345"/>
      <c r="F214" s="345"/>
      <c r="G214" s="345"/>
      <c r="H214" s="345"/>
      <c r="I214" s="345"/>
      <c r="J214" s="345"/>
      <c r="K214" s="345"/>
      <c r="L214" s="345"/>
      <c r="M214" s="345"/>
      <c r="N214" s="345"/>
      <c r="O214" s="345"/>
    </row>
    <row r="215" spans="1:15">
      <c r="A215" s="345"/>
      <c r="B215" s="345"/>
      <c r="C215" s="345"/>
      <c r="D215" s="345"/>
      <c r="E215" s="345"/>
      <c r="F215" s="345"/>
      <c r="G215" s="345"/>
      <c r="H215" s="345"/>
      <c r="I215" s="345"/>
      <c r="J215" s="345"/>
      <c r="K215" s="345"/>
      <c r="L215" s="345"/>
      <c r="M215" s="345"/>
      <c r="N215" s="345"/>
      <c r="O215" s="345"/>
    </row>
    <row r="216" spans="1:15">
      <c r="A216" s="345"/>
      <c r="B216" s="345"/>
      <c r="C216" s="345"/>
      <c r="D216" s="345"/>
      <c r="E216" s="345"/>
      <c r="F216" s="345"/>
      <c r="G216" s="345"/>
      <c r="H216" s="345"/>
      <c r="I216" s="345"/>
      <c r="J216" s="345"/>
      <c r="K216" s="345"/>
      <c r="L216" s="345"/>
      <c r="M216" s="345"/>
      <c r="N216" s="345"/>
      <c r="O216" s="345"/>
    </row>
    <row r="217" spans="1:15">
      <c r="A217" s="345"/>
      <c r="B217" s="345"/>
      <c r="C217" s="345"/>
      <c r="D217" s="345"/>
      <c r="E217" s="345"/>
      <c r="F217" s="345"/>
      <c r="G217" s="345"/>
      <c r="H217" s="345"/>
      <c r="I217" s="345"/>
      <c r="J217" s="345"/>
      <c r="K217" s="345"/>
      <c r="L217" s="345"/>
      <c r="M217" s="345"/>
      <c r="N217" s="345"/>
      <c r="O217" s="345"/>
    </row>
    <row r="218" spans="1:15">
      <c r="A218" s="345"/>
      <c r="B218" s="345"/>
      <c r="C218" s="345"/>
      <c r="D218" s="345"/>
      <c r="E218" s="345"/>
      <c r="F218" s="345"/>
      <c r="G218" s="345"/>
      <c r="H218" s="345"/>
      <c r="I218" s="345"/>
      <c r="J218" s="345"/>
      <c r="K218" s="345"/>
      <c r="L218" s="345"/>
      <c r="M218" s="345"/>
      <c r="N218" s="345"/>
      <c r="O218" s="345"/>
    </row>
    <row r="219" spans="1:15">
      <c r="A219" s="345"/>
      <c r="B219" s="345"/>
      <c r="C219" s="345"/>
      <c r="D219" s="345"/>
      <c r="E219" s="345"/>
      <c r="F219" s="345"/>
      <c r="G219" s="345"/>
      <c r="H219" s="345"/>
      <c r="I219" s="345"/>
      <c r="J219" s="345"/>
      <c r="K219" s="345"/>
      <c r="L219" s="345"/>
      <c r="M219" s="345"/>
      <c r="N219" s="345"/>
      <c r="O219" s="345"/>
    </row>
    <row r="220" spans="1:15">
      <c r="A220" s="345"/>
      <c r="B220" s="345"/>
      <c r="C220" s="345"/>
      <c r="D220" s="345"/>
      <c r="E220" s="345"/>
      <c r="F220" s="345"/>
      <c r="G220" s="345"/>
      <c r="H220" s="345"/>
      <c r="I220" s="345"/>
      <c r="J220" s="345"/>
      <c r="K220" s="345"/>
      <c r="L220" s="345"/>
      <c r="M220" s="345"/>
      <c r="N220" s="345"/>
      <c r="O220" s="345"/>
    </row>
    <row r="221" spans="1:15">
      <c r="A221" s="345"/>
      <c r="B221" s="345"/>
      <c r="C221" s="345"/>
      <c r="D221" s="345"/>
      <c r="E221" s="345"/>
      <c r="F221" s="345"/>
      <c r="G221" s="345"/>
      <c r="H221" s="345"/>
      <c r="I221" s="345"/>
      <c r="J221" s="345"/>
      <c r="K221" s="345"/>
      <c r="L221" s="345"/>
      <c r="M221" s="345"/>
      <c r="N221" s="345"/>
      <c r="O221" s="345"/>
    </row>
    <row r="222" spans="1:15">
      <c r="A222" s="345"/>
      <c r="B222" s="345"/>
      <c r="C222" s="345"/>
      <c r="D222" s="345"/>
      <c r="E222" s="345"/>
      <c r="F222" s="345"/>
      <c r="G222" s="345"/>
      <c r="H222" s="345"/>
      <c r="I222" s="345"/>
      <c r="J222" s="345"/>
      <c r="K222" s="345"/>
      <c r="L222" s="345"/>
      <c r="M222" s="345"/>
      <c r="N222" s="345"/>
      <c r="O222" s="345"/>
    </row>
    <row r="223" spans="1:15">
      <c r="A223" s="345"/>
      <c r="B223" s="345"/>
      <c r="C223" s="345"/>
      <c r="D223" s="345"/>
      <c r="E223" s="345"/>
      <c r="F223" s="345"/>
      <c r="G223" s="345"/>
      <c r="H223" s="345"/>
      <c r="I223" s="345"/>
      <c r="J223" s="345"/>
      <c r="K223" s="345"/>
      <c r="L223" s="345"/>
      <c r="M223" s="345"/>
      <c r="N223" s="345"/>
      <c r="O223" s="345"/>
    </row>
    <row r="224" spans="1:15">
      <c r="A224" s="345"/>
      <c r="B224" s="345"/>
      <c r="C224" s="345"/>
      <c r="D224" s="345"/>
      <c r="E224" s="345"/>
      <c r="F224" s="345"/>
      <c r="G224" s="345"/>
      <c r="H224" s="345"/>
      <c r="I224" s="345"/>
      <c r="J224" s="345"/>
      <c r="K224" s="345"/>
      <c r="L224" s="345"/>
      <c r="M224" s="345"/>
      <c r="N224" s="345"/>
      <c r="O224" s="345"/>
    </row>
    <row r="225" spans="1:15">
      <c r="A225" s="345"/>
      <c r="B225" s="345"/>
      <c r="C225" s="345"/>
      <c r="D225" s="345"/>
      <c r="E225" s="345"/>
      <c r="F225" s="345"/>
      <c r="G225" s="345"/>
      <c r="H225" s="345"/>
      <c r="I225" s="345"/>
      <c r="J225" s="345"/>
      <c r="K225" s="345"/>
      <c r="L225" s="345"/>
      <c r="M225" s="345"/>
      <c r="N225" s="345"/>
      <c r="O225" s="345"/>
    </row>
    <row r="226" spans="1:15">
      <c r="A226" s="345"/>
      <c r="B226" s="345"/>
      <c r="C226" s="345"/>
      <c r="D226" s="345"/>
      <c r="E226" s="345"/>
      <c r="F226" s="345"/>
      <c r="G226" s="345"/>
      <c r="H226" s="345"/>
      <c r="I226" s="345"/>
      <c r="J226" s="345"/>
      <c r="K226" s="345"/>
      <c r="L226" s="345"/>
      <c r="M226" s="345"/>
      <c r="N226" s="345"/>
      <c r="O226" s="345"/>
    </row>
    <row r="227" spans="1:15">
      <c r="A227" s="345"/>
      <c r="B227" s="345"/>
      <c r="C227" s="345"/>
      <c r="D227" s="345"/>
      <c r="E227" s="345"/>
      <c r="F227" s="345"/>
      <c r="G227" s="345"/>
      <c r="H227" s="345"/>
      <c r="I227" s="345"/>
      <c r="J227" s="345"/>
      <c r="K227" s="345"/>
      <c r="L227" s="345"/>
      <c r="M227" s="345"/>
      <c r="N227" s="345"/>
      <c r="O227" s="345"/>
    </row>
    <row r="228" spans="1:15">
      <c r="A228" s="345"/>
      <c r="B228" s="345"/>
      <c r="C228" s="345"/>
      <c r="D228" s="345"/>
      <c r="E228" s="345"/>
      <c r="F228" s="345"/>
      <c r="G228" s="345"/>
      <c r="H228" s="345"/>
      <c r="I228" s="345"/>
      <c r="J228" s="345"/>
      <c r="K228" s="345"/>
      <c r="L228" s="345"/>
      <c r="M228" s="345"/>
      <c r="N228" s="345"/>
      <c r="O228" s="345"/>
    </row>
    <row r="229" spans="1:15">
      <c r="A229" s="345"/>
      <c r="B229" s="345"/>
      <c r="C229" s="345"/>
      <c r="D229" s="345"/>
      <c r="E229" s="345"/>
      <c r="F229" s="345"/>
      <c r="G229" s="345"/>
      <c r="H229" s="345"/>
      <c r="I229" s="345"/>
      <c r="J229" s="345"/>
      <c r="K229" s="345"/>
      <c r="L229" s="345"/>
      <c r="M229" s="345"/>
      <c r="N229" s="345"/>
      <c r="O229" s="345"/>
    </row>
    <row r="230" spans="1:15">
      <c r="A230" s="345"/>
      <c r="B230" s="345"/>
      <c r="C230" s="345"/>
      <c r="D230" s="345"/>
      <c r="E230" s="345"/>
      <c r="F230" s="345"/>
      <c r="G230" s="345"/>
      <c r="H230" s="345"/>
      <c r="I230" s="345"/>
      <c r="J230" s="345"/>
      <c r="K230" s="345"/>
      <c r="L230" s="345"/>
      <c r="M230" s="345"/>
      <c r="N230" s="345"/>
      <c r="O230" s="345"/>
    </row>
    <row r="231" spans="1:15">
      <c r="A231" s="345"/>
      <c r="B231" s="345"/>
      <c r="C231" s="345"/>
      <c r="D231" s="345"/>
      <c r="E231" s="345"/>
      <c r="F231" s="345"/>
      <c r="G231" s="345"/>
      <c r="H231" s="345"/>
      <c r="I231" s="345"/>
      <c r="J231" s="345"/>
      <c r="K231" s="345"/>
      <c r="L231" s="345"/>
      <c r="M231" s="345"/>
      <c r="N231" s="345"/>
      <c r="O231" s="345"/>
    </row>
    <row r="232" spans="1:15">
      <c r="A232" s="345"/>
      <c r="B232" s="345"/>
      <c r="C232" s="345"/>
      <c r="D232" s="345"/>
      <c r="E232" s="345"/>
      <c r="F232" s="345"/>
      <c r="G232" s="345"/>
      <c r="H232" s="345"/>
      <c r="I232" s="345"/>
      <c r="J232" s="345"/>
      <c r="K232" s="345"/>
      <c r="L232" s="345"/>
      <c r="M232" s="345"/>
      <c r="N232" s="345"/>
      <c r="O232" s="345"/>
    </row>
    <row r="233" spans="1:15">
      <c r="A233" s="345"/>
      <c r="B233" s="345"/>
      <c r="C233" s="345"/>
      <c r="D233" s="345"/>
      <c r="E233" s="345"/>
      <c r="F233" s="345"/>
      <c r="G233" s="345"/>
      <c r="H233" s="345"/>
      <c r="I233" s="345"/>
      <c r="J233" s="345"/>
      <c r="K233" s="345"/>
      <c r="L233" s="345"/>
      <c r="M233" s="345"/>
      <c r="N233" s="345"/>
      <c r="O233" s="345"/>
    </row>
    <row r="234" spans="1:15">
      <c r="A234" s="345"/>
      <c r="B234" s="345"/>
      <c r="C234" s="345"/>
      <c r="D234" s="345"/>
      <c r="E234" s="345"/>
      <c r="F234" s="345"/>
      <c r="G234" s="345"/>
      <c r="H234" s="345"/>
      <c r="I234" s="345"/>
      <c r="J234" s="345"/>
      <c r="K234" s="345"/>
      <c r="L234" s="345"/>
      <c r="M234" s="345"/>
      <c r="N234" s="345"/>
      <c r="O234" s="345"/>
    </row>
    <row r="235" spans="1:15">
      <c r="A235" s="345"/>
      <c r="B235" s="345"/>
      <c r="C235" s="345"/>
      <c r="D235" s="345"/>
      <c r="E235" s="345"/>
      <c r="F235" s="345"/>
      <c r="G235" s="345"/>
      <c r="H235" s="345"/>
      <c r="I235" s="345"/>
      <c r="J235" s="345"/>
      <c r="K235" s="345"/>
      <c r="L235" s="345"/>
      <c r="M235" s="345"/>
      <c r="N235" s="345"/>
      <c r="O235" s="345"/>
    </row>
    <row r="236" spans="1:15">
      <c r="A236" s="345"/>
      <c r="B236" s="345"/>
      <c r="C236" s="345"/>
      <c r="D236" s="345"/>
      <c r="E236" s="345"/>
      <c r="F236" s="345"/>
      <c r="G236" s="345"/>
      <c r="H236" s="345"/>
      <c r="I236" s="345"/>
      <c r="J236" s="345"/>
      <c r="K236" s="345"/>
      <c r="L236" s="345"/>
      <c r="M236" s="345"/>
      <c r="N236" s="345"/>
      <c r="O236" s="345"/>
    </row>
    <row r="237" spans="1:15">
      <c r="A237" s="345"/>
      <c r="B237" s="345"/>
      <c r="C237" s="345"/>
      <c r="D237" s="345"/>
      <c r="E237" s="345"/>
      <c r="F237" s="345"/>
      <c r="G237" s="345"/>
      <c r="H237" s="345"/>
      <c r="I237" s="345"/>
      <c r="J237" s="345"/>
      <c r="K237" s="345"/>
      <c r="L237" s="345"/>
      <c r="M237" s="345"/>
      <c r="N237" s="345"/>
      <c r="O237" s="345"/>
    </row>
    <row r="238" spans="1:15">
      <c r="A238" s="345"/>
      <c r="B238" s="345"/>
      <c r="C238" s="345"/>
      <c r="D238" s="345"/>
      <c r="E238" s="345"/>
      <c r="F238" s="345"/>
      <c r="G238" s="345"/>
      <c r="H238" s="345"/>
      <c r="I238" s="345"/>
      <c r="J238" s="345"/>
      <c r="K238" s="345"/>
      <c r="L238" s="345"/>
      <c r="M238" s="345"/>
      <c r="N238" s="345"/>
      <c r="O238" s="345"/>
    </row>
    <row r="239" spans="1:15">
      <c r="A239" s="345"/>
      <c r="B239" s="345"/>
      <c r="C239" s="345"/>
      <c r="D239" s="345"/>
      <c r="E239" s="345"/>
      <c r="F239" s="345"/>
      <c r="G239" s="345"/>
      <c r="H239" s="345"/>
      <c r="I239" s="345"/>
      <c r="J239" s="345"/>
      <c r="K239" s="345"/>
      <c r="L239" s="345"/>
      <c r="M239" s="345"/>
      <c r="N239" s="345"/>
      <c r="O239" s="345"/>
    </row>
    <row r="240" spans="1:15">
      <c r="A240" s="345"/>
      <c r="B240" s="345"/>
      <c r="C240" s="345"/>
      <c r="D240" s="345"/>
      <c r="E240" s="345"/>
      <c r="F240" s="345"/>
      <c r="G240" s="345"/>
      <c r="H240" s="345"/>
      <c r="I240" s="345"/>
      <c r="J240" s="345"/>
      <c r="K240" s="345"/>
      <c r="L240" s="345"/>
      <c r="M240" s="345"/>
      <c r="N240" s="345"/>
      <c r="O240" s="345"/>
    </row>
    <row r="241" spans="1:15">
      <c r="A241" s="345"/>
      <c r="B241" s="345"/>
      <c r="C241" s="345"/>
      <c r="D241" s="345"/>
      <c r="E241" s="345"/>
      <c r="F241" s="345"/>
      <c r="G241" s="345"/>
      <c r="H241" s="345"/>
      <c r="I241" s="345"/>
      <c r="J241" s="345"/>
      <c r="K241" s="345"/>
      <c r="L241" s="345"/>
      <c r="M241" s="345"/>
      <c r="N241" s="345"/>
      <c r="O241" s="345"/>
    </row>
    <row r="242" spans="1:15">
      <c r="A242" s="345"/>
      <c r="B242" s="345"/>
      <c r="C242" s="345"/>
      <c r="D242" s="345"/>
      <c r="E242" s="345"/>
      <c r="F242" s="345"/>
      <c r="G242" s="345"/>
      <c r="H242" s="345"/>
      <c r="I242" s="345"/>
      <c r="J242" s="345"/>
      <c r="K242" s="345"/>
      <c r="L242" s="345"/>
      <c r="M242" s="345"/>
      <c r="N242" s="345"/>
      <c r="O242" s="345"/>
    </row>
    <row r="243" spans="1:15">
      <c r="A243" s="345"/>
      <c r="B243" s="345"/>
      <c r="C243" s="345"/>
      <c r="D243" s="345"/>
      <c r="E243" s="345"/>
      <c r="F243" s="345"/>
      <c r="G243" s="345"/>
      <c r="H243" s="345"/>
      <c r="I243" s="345"/>
      <c r="J243" s="345"/>
      <c r="K243" s="345"/>
      <c r="L243" s="345"/>
      <c r="M243" s="345"/>
      <c r="N243" s="345"/>
      <c r="O243" s="345"/>
    </row>
    <row r="244" spans="1:15">
      <c r="A244" s="345"/>
      <c r="B244" s="345"/>
      <c r="C244" s="345"/>
      <c r="D244" s="345"/>
      <c r="E244" s="345"/>
      <c r="F244" s="345"/>
      <c r="G244" s="345"/>
      <c r="H244" s="345"/>
      <c r="I244" s="345"/>
      <c r="J244" s="345"/>
      <c r="K244" s="345"/>
      <c r="L244" s="345"/>
      <c r="M244" s="345"/>
      <c r="N244" s="345"/>
      <c r="O244" s="345"/>
    </row>
    <row r="245" spans="1:15">
      <c r="A245" s="345"/>
      <c r="B245" s="345"/>
      <c r="C245" s="345"/>
      <c r="D245" s="345"/>
      <c r="E245" s="345"/>
      <c r="F245" s="345"/>
      <c r="G245" s="345"/>
      <c r="H245" s="345"/>
      <c r="I245" s="345"/>
      <c r="J245" s="345"/>
      <c r="K245" s="345"/>
      <c r="L245" s="345"/>
      <c r="M245" s="345"/>
      <c r="N245" s="345"/>
      <c r="O245" s="345"/>
    </row>
    <row r="246" spans="1:15">
      <c r="A246" s="345"/>
      <c r="B246" s="345"/>
      <c r="C246" s="345"/>
      <c r="D246" s="345"/>
      <c r="E246" s="345"/>
      <c r="F246" s="345"/>
      <c r="G246" s="345"/>
      <c r="H246" s="345"/>
      <c r="I246" s="345"/>
      <c r="J246" s="345"/>
      <c r="K246" s="345"/>
      <c r="L246" s="345"/>
      <c r="M246" s="345"/>
      <c r="N246" s="345"/>
      <c r="O246" s="345"/>
    </row>
    <row r="247" spans="1:15">
      <c r="A247" s="345"/>
      <c r="B247" s="345"/>
      <c r="C247" s="345"/>
      <c r="D247" s="345"/>
      <c r="E247" s="345"/>
      <c r="F247" s="345"/>
      <c r="G247" s="345"/>
      <c r="H247" s="345"/>
      <c r="I247" s="345"/>
      <c r="J247" s="345"/>
      <c r="K247" s="345"/>
      <c r="L247" s="345"/>
      <c r="M247" s="345"/>
      <c r="N247" s="345"/>
      <c r="O247" s="345"/>
    </row>
    <row r="248" spans="1:15">
      <c r="A248" s="345"/>
      <c r="B248" s="345"/>
      <c r="C248" s="345"/>
      <c r="D248" s="345"/>
      <c r="E248" s="345"/>
      <c r="F248" s="345"/>
      <c r="G248" s="345"/>
      <c r="H248" s="345"/>
      <c r="I248" s="345"/>
      <c r="J248" s="345"/>
      <c r="K248" s="345"/>
      <c r="L248" s="345"/>
      <c r="M248" s="345"/>
      <c r="N248" s="345"/>
      <c r="O248" s="345"/>
    </row>
    <row r="249" spans="1:15">
      <c r="A249" s="345"/>
      <c r="B249" s="345"/>
      <c r="C249" s="345"/>
      <c r="D249" s="345"/>
      <c r="E249" s="345"/>
      <c r="F249" s="345"/>
      <c r="G249" s="345"/>
      <c r="H249" s="345"/>
      <c r="I249" s="345"/>
      <c r="J249" s="345"/>
      <c r="K249" s="345"/>
      <c r="L249" s="345"/>
      <c r="M249" s="345"/>
      <c r="N249" s="345"/>
      <c r="O249" s="345"/>
    </row>
    <row r="250" spans="1:15">
      <c r="A250" s="345"/>
      <c r="B250" s="345"/>
      <c r="C250" s="345"/>
      <c r="D250" s="345"/>
      <c r="E250" s="345"/>
      <c r="F250" s="345"/>
      <c r="G250" s="345"/>
      <c r="H250" s="345"/>
      <c r="I250" s="345"/>
      <c r="J250" s="345"/>
      <c r="K250" s="345"/>
      <c r="L250" s="345"/>
      <c r="M250" s="345"/>
      <c r="N250" s="345"/>
      <c r="O250" s="345"/>
    </row>
    <row r="251" spans="1:15">
      <c r="A251" s="345"/>
      <c r="B251" s="345"/>
      <c r="C251" s="345"/>
      <c r="D251" s="345"/>
      <c r="E251" s="345"/>
      <c r="F251" s="345"/>
      <c r="G251" s="345"/>
      <c r="H251" s="345"/>
      <c r="I251" s="345"/>
      <c r="J251" s="345"/>
      <c r="K251" s="345"/>
      <c r="L251" s="345"/>
      <c r="M251" s="345"/>
      <c r="N251" s="345"/>
      <c r="O251" s="345"/>
    </row>
    <row r="252" spans="1:15">
      <c r="A252" s="345"/>
      <c r="B252" s="345"/>
      <c r="C252" s="345"/>
      <c r="D252" s="345"/>
      <c r="E252" s="345"/>
      <c r="F252" s="345"/>
      <c r="G252" s="345"/>
      <c r="H252" s="345"/>
      <c r="I252" s="345"/>
      <c r="J252" s="345"/>
      <c r="K252" s="345"/>
      <c r="L252" s="345"/>
      <c r="M252" s="345"/>
      <c r="N252" s="345"/>
      <c r="O252" s="345"/>
    </row>
    <row r="253" spans="1:15">
      <c r="A253" s="345"/>
      <c r="B253" s="345"/>
      <c r="C253" s="345"/>
      <c r="D253" s="345"/>
      <c r="E253" s="345"/>
      <c r="F253" s="345"/>
      <c r="G253" s="345"/>
      <c r="H253" s="345"/>
      <c r="I253" s="345"/>
      <c r="J253" s="345"/>
      <c r="K253" s="345"/>
      <c r="L253" s="345"/>
      <c r="M253" s="345"/>
      <c r="N253" s="345"/>
      <c r="O253" s="345"/>
    </row>
    <row r="254" spans="1:15">
      <c r="A254" s="345"/>
      <c r="B254" s="345"/>
      <c r="C254" s="345"/>
      <c r="D254" s="345"/>
      <c r="E254" s="345"/>
      <c r="F254" s="345"/>
      <c r="G254" s="345"/>
      <c r="H254" s="345"/>
      <c r="I254" s="345"/>
      <c r="J254" s="345"/>
      <c r="K254" s="345"/>
      <c r="L254" s="345"/>
      <c r="M254" s="345"/>
      <c r="N254" s="345"/>
      <c r="O254" s="345"/>
    </row>
    <row r="255" spans="1:15">
      <c r="A255" s="345"/>
      <c r="B255" s="345"/>
      <c r="C255" s="345"/>
      <c r="D255" s="345"/>
      <c r="E255" s="345"/>
      <c r="F255" s="345"/>
      <c r="G255" s="345"/>
      <c r="H255" s="345"/>
      <c r="I255" s="345"/>
      <c r="J255" s="345"/>
      <c r="K255" s="345"/>
      <c r="L255" s="345"/>
      <c r="M255" s="345"/>
      <c r="N255" s="345"/>
      <c r="O255" s="345"/>
    </row>
    <row r="256" spans="1:15">
      <c r="A256" s="345"/>
      <c r="B256" s="345"/>
      <c r="C256" s="345"/>
      <c r="D256" s="345"/>
      <c r="E256" s="345"/>
      <c r="F256" s="345"/>
      <c r="G256" s="345"/>
      <c r="H256" s="345"/>
      <c r="I256" s="345"/>
      <c r="J256" s="345"/>
      <c r="K256" s="345"/>
      <c r="L256" s="345"/>
      <c r="M256" s="345"/>
      <c r="N256" s="345"/>
      <c r="O256" s="345"/>
    </row>
    <row r="257" spans="1:15">
      <c r="A257" s="345"/>
      <c r="B257" s="345"/>
      <c r="C257" s="345"/>
      <c r="D257" s="345"/>
      <c r="E257" s="345"/>
      <c r="F257" s="345"/>
      <c r="G257" s="345"/>
      <c r="H257" s="345"/>
      <c r="I257" s="345"/>
      <c r="J257" s="345"/>
      <c r="K257" s="345"/>
      <c r="L257" s="345"/>
      <c r="M257" s="345"/>
      <c r="N257" s="345"/>
      <c r="O257" s="345"/>
    </row>
    <row r="258" spans="1:15">
      <c r="A258" s="345"/>
      <c r="B258" s="345"/>
      <c r="C258" s="345"/>
      <c r="D258" s="345"/>
      <c r="E258" s="345"/>
      <c r="F258" s="345"/>
      <c r="G258" s="345"/>
      <c r="H258" s="345"/>
      <c r="I258" s="345"/>
      <c r="J258" s="345"/>
      <c r="K258" s="345"/>
      <c r="L258" s="345"/>
      <c r="M258" s="345"/>
      <c r="N258" s="345"/>
      <c r="O258" s="345"/>
    </row>
    <row r="259" spans="1:15">
      <c r="A259" s="345"/>
      <c r="B259" s="345"/>
      <c r="C259" s="345"/>
      <c r="D259" s="345"/>
      <c r="E259" s="345"/>
      <c r="F259" s="345"/>
      <c r="G259" s="345"/>
      <c r="H259" s="345"/>
      <c r="I259" s="345"/>
      <c r="J259" s="345"/>
      <c r="K259" s="345"/>
      <c r="L259" s="345"/>
      <c r="M259" s="345"/>
      <c r="N259" s="345"/>
      <c r="O259" s="345"/>
    </row>
    <row r="260" spans="1:15">
      <c r="A260" s="345"/>
      <c r="B260" s="345"/>
      <c r="C260" s="345"/>
      <c r="D260" s="345"/>
      <c r="E260" s="345"/>
      <c r="F260" s="345"/>
      <c r="G260" s="345"/>
      <c r="H260" s="345"/>
      <c r="I260" s="345"/>
      <c r="J260" s="345"/>
      <c r="K260" s="345"/>
      <c r="L260" s="345"/>
      <c r="M260" s="345"/>
      <c r="N260" s="345"/>
      <c r="O260" s="345"/>
    </row>
    <row r="261" spans="1:15">
      <c r="A261" s="345"/>
      <c r="B261" s="345"/>
      <c r="C261" s="345"/>
      <c r="D261" s="345"/>
      <c r="E261" s="345"/>
      <c r="F261" s="345"/>
      <c r="G261" s="345"/>
      <c r="H261" s="345"/>
      <c r="I261" s="345"/>
      <c r="J261" s="345"/>
      <c r="K261" s="345"/>
      <c r="L261" s="345"/>
      <c r="M261" s="345"/>
      <c r="N261" s="345"/>
      <c r="O261" s="345"/>
    </row>
    <row r="262" spans="1:15">
      <c r="A262" s="345"/>
      <c r="B262" s="345"/>
      <c r="C262" s="345"/>
      <c r="D262" s="345"/>
      <c r="E262" s="345"/>
      <c r="F262" s="345"/>
      <c r="G262" s="345"/>
      <c r="H262" s="345"/>
      <c r="I262" s="345"/>
      <c r="J262" s="345"/>
      <c r="K262" s="345"/>
      <c r="L262" s="345"/>
      <c r="M262" s="345"/>
      <c r="N262" s="345"/>
      <c r="O262" s="345"/>
    </row>
    <row r="263" spans="1:15">
      <c r="A263" s="345"/>
      <c r="B263" s="345"/>
      <c r="C263" s="345"/>
      <c r="D263" s="345"/>
      <c r="E263" s="345"/>
      <c r="F263" s="345"/>
      <c r="G263" s="345"/>
      <c r="H263" s="345"/>
      <c r="I263" s="345"/>
      <c r="J263" s="345"/>
      <c r="K263" s="345"/>
      <c r="L263" s="345"/>
      <c r="M263" s="345"/>
      <c r="N263" s="345"/>
      <c r="O263" s="345"/>
    </row>
    <row r="264" spans="1:15">
      <c r="A264" s="345"/>
      <c r="B264" s="345"/>
      <c r="C264" s="345"/>
      <c r="D264" s="345"/>
      <c r="E264" s="345"/>
      <c r="F264" s="345"/>
      <c r="G264" s="345"/>
      <c r="H264" s="345"/>
      <c r="I264" s="345"/>
      <c r="J264" s="345"/>
      <c r="K264" s="345"/>
      <c r="L264" s="345"/>
      <c r="M264" s="345"/>
      <c r="N264" s="345"/>
      <c r="O264" s="345"/>
    </row>
    <row r="265" spans="1:15">
      <c r="A265" s="345"/>
      <c r="B265" s="345"/>
      <c r="C265" s="345"/>
      <c r="D265" s="345"/>
      <c r="E265" s="345"/>
      <c r="F265" s="345"/>
      <c r="G265" s="345"/>
      <c r="H265" s="345"/>
      <c r="I265" s="345"/>
      <c r="J265" s="345"/>
      <c r="K265" s="345"/>
      <c r="L265" s="345"/>
      <c r="M265" s="345"/>
      <c r="N265" s="345"/>
      <c r="O265" s="345"/>
    </row>
    <row r="266" spans="1:15">
      <c r="A266" s="345"/>
      <c r="B266" s="345"/>
      <c r="C266" s="345"/>
      <c r="D266" s="345"/>
      <c r="E266" s="345"/>
      <c r="F266" s="345"/>
      <c r="G266" s="345"/>
      <c r="H266" s="345"/>
      <c r="I266" s="345"/>
      <c r="J266" s="345"/>
      <c r="K266" s="345"/>
      <c r="L266" s="345"/>
      <c r="M266" s="345"/>
      <c r="N266" s="345"/>
      <c r="O266" s="345"/>
    </row>
    <row r="267" spans="1:15">
      <c r="A267" s="345"/>
      <c r="B267" s="345"/>
      <c r="C267" s="345"/>
      <c r="D267" s="345"/>
      <c r="E267" s="345"/>
      <c r="F267" s="345"/>
      <c r="G267" s="345"/>
      <c r="H267" s="345"/>
      <c r="I267" s="345"/>
      <c r="J267" s="345"/>
      <c r="K267" s="345"/>
      <c r="L267" s="345"/>
      <c r="M267" s="345"/>
      <c r="N267" s="345"/>
      <c r="O267" s="345"/>
    </row>
    <row r="268" spans="1:15">
      <c r="A268" s="345"/>
      <c r="B268" s="345"/>
      <c r="C268" s="345"/>
      <c r="D268" s="345"/>
      <c r="E268" s="345"/>
      <c r="F268" s="345"/>
      <c r="G268" s="345"/>
      <c r="H268" s="345"/>
      <c r="I268" s="345"/>
      <c r="J268" s="345"/>
      <c r="K268" s="345"/>
      <c r="L268" s="345"/>
      <c r="M268" s="345"/>
      <c r="N268" s="345"/>
      <c r="O268" s="345"/>
    </row>
    <row r="269" spans="1:15">
      <c r="A269" s="345"/>
      <c r="B269" s="345"/>
      <c r="C269" s="345"/>
      <c r="D269" s="345"/>
      <c r="E269" s="345"/>
      <c r="F269" s="345"/>
      <c r="G269" s="345"/>
      <c r="H269" s="345"/>
      <c r="I269" s="345"/>
      <c r="J269" s="345"/>
      <c r="K269" s="345"/>
      <c r="L269" s="345"/>
      <c r="M269" s="345"/>
      <c r="N269" s="345"/>
      <c r="O269" s="345"/>
    </row>
    <row r="270" spans="1:15">
      <c r="A270" s="345"/>
      <c r="B270" s="345"/>
      <c r="C270" s="345"/>
      <c r="D270" s="345"/>
      <c r="E270" s="345"/>
      <c r="F270" s="345"/>
      <c r="G270" s="345"/>
      <c r="H270" s="345"/>
      <c r="I270" s="345"/>
      <c r="J270" s="345"/>
      <c r="K270" s="345"/>
      <c r="L270" s="345"/>
      <c r="M270" s="345"/>
      <c r="N270" s="345"/>
      <c r="O270" s="345"/>
    </row>
    <row r="271" spans="1:15">
      <c r="A271" s="345"/>
      <c r="B271" s="345"/>
      <c r="C271" s="345"/>
      <c r="D271" s="345"/>
      <c r="E271" s="345"/>
      <c r="F271" s="345"/>
      <c r="G271" s="345"/>
      <c r="H271" s="345"/>
      <c r="I271" s="345"/>
      <c r="J271" s="345"/>
      <c r="K271" s="345"/>
      <c r="L271" s="345"/>
      <c r="M271" s="345"/>
      <c r="N271" s="345"/>
      <c r="O271" s="345"/>
    </row>
    <row r="272" spans="1:15">
      <c r="A272" s="345"/>
      <c r="B272" s="345"/>
      <c r="C272" s="345"/>
      <c r="D272" s="345"/>
      <c r="E272" s="345"/>
      <c r="F272" s="345"/>
      <c r="G272" s="345"/>
      <c r="H272" s="345"/>
      <c r="I272" s="345"/>
      <c r="J272" s="345"/>
      <c r="K272" s="345"/>
      <c r="L272" s="345"/>
      <c r="M272" s="345"/>
      <c r="N272" s="345"/>
      <c r="O272" s="345"/>
    </row>
    <row r="273" spans="1:15">
      <c r="A273" s="345"/>
      <c r="B273" s="345"/>
      <c r="C273" s="345"/>
      <c r="D273" s="345"/>
      <c r="E273" s="345"/>
      <c r="F273" s="345"/>
      <c r="G273" s="345"/>
      <c r="H273" s="345"/>
      <c r="I273" s="345"/>
      <c r="J273" s="345"/>
      <c r="K273" s="345"/>
      <c r="L273" s="345"/>
      <c r="M273" s="345"/>
      <c r="N273" s="345"/>
      <c r="O273" s="345"/>
    </row>
    <row r="274" spans="1:15">
      <c r="A274" s="345"/>
      <c r="B274" s="345"/>
      <c r="C274" s="345"/>
      <c r="D274" s="345"/>
      <c r="E274" s="345"/>
      <c r="F274" s="345"/>
      <c r="G274" s="345"/>
      <c r="H274" s="345"/>
      <c r="I274" s="345"/>
      <c r="J274" s="345"/>
      <c r="K274" s="345"/>
      <c r="L274" s="345"/>
      <c r="M274" s="345"/>
      <c r="N274" s="345"/>
      <c r="O274" s="345"/>
    </row>
    <row r="275" spans="1:15">
      <c r="A275" s="345"/>
      <c r="B275" s="345"/>
      <c r="C275" s="345"/>
      <c r="D275" s="345"/>
      <c r="E275" s="345"/>
      <c r="F275" s="345"/>
      <c r="G275" s="345"/>
      <c r="H275" s="345"/>
      <c r="I275" s="345"/>
      <c r="J275" s="345"/>
      <c r="K275" s="345"/>
      <c r="L275" s="345"/>
      <c r="M275" s="345"/>
      <c r="N275" s="345"/>
      <c r="O275" s="345"/>
    </row>
    <row r="276" spans="1:15">
      <c r="A276" s="345"/>
      <c r="B276" s="345"/>
      <c r="C276" s="345"/>
      <c r="D276" s="345"/>
      <c r="E276" s="345"/>
      <c r="F276" s="345"/>
      <c r="G276" s="345"/>
      <c r="H276" s="345"/>
      <c r="I276" s="345"/>
      <c r="J276" s="345"/>
      <c r="K276" s="345"/>
      <c r="L276" s="345"/>
      <c r="M276" s="345"/>
      <c r="N276" s="345"/>
      <c r="O276" s="345"/>
    </row>
    <row r="277" spans="1:15">
      <c r="A277" s="345"/>
      <c r="B277" s="345"/>
      <c r="C277" s="345"/>
      <c r="D277" s="345"/>
      <c r="E277" s="345"/>
      <c r="F277" s="345"/>
      <c r="G277" s="345"/>
      <c r="H277" s="345"/>
      <c r="I277" s="345"/>
      <c r="J277" s="345"/>
      <c r="K277" s="345"/>
      <c r="L277" s="345"/>
      <c r="M277" s="345"/>
      <c r="N277" s="345"/>
      <c r="O277" s="345"/>
    </row>
    <row r="278" spans="1:15">
      <c r="A278" s="345"/>
      <c r="B278" s="345"/>
      <c r="C278" s="345"/>
      <c r="D278" s="345"/>
      <c r="E278" s="345"/>
      <c r="F278" s="345"/>
      <c r="G278" s="345"/>
      <c r="H278" s="345"/>
      <c r="I278" s="345"/>
      <c r="J278" s="345"/>
      <c r="K278" s="345"/>
      <c r="L278" s="345"/>
      <c r="M278" s="345"/>
      <c r="N278" s="345"/>
      <c r="O278" s="345"/>
    </row>
    <row r="279" spans="1:15">
      <c r="A279" s="345"/>
      <c r="B279" s="345"/>
      <c r="C279" s="345"/>
      <c r="D279" s="345"/>
      <c r="E279" s="345"/>
      <c r="F279" s="345"/>
      <c r="G279" s="345"/>
      <c r="H279" s="345"/>
      <c r="I279" s="345"/>
      <c r="J279" s="345"/>
      <c r="K279" s="345"/>
      <c r="L279" s="345"/>
      <c r="M279" s="345"/>
      <c r="N279" s="345"/>
      <c r="O279" s="345"/>
    </row>
    <row r="280" spans="1:15">
      <c r="A280" s="345"/>
      <c r="B280" s="345"/>
      <c r="C280" s="345"/>
      <c r="D280" s="345"/>
      <c r="E280" s="345"/>
      <c r="F280" s="345"/>
      <c r="G280" s="345"/>
      <c r="H280" s="345"/>
      <c r="I280" s="345"/>
      <c r="J280" s="345"/>
      <c r="K280" s="345"/>
      <c r="L280" s="345"/>
      <c r="M280" s="345"/>
      <c r="N280" s="345"/>
      <c r="O280" s="345"/>
    </row>
    <row r="281" spans="1:15">
      <c r="A281" s="345"/>
      <c r="B281" s="345"/>
      <c r="C281" s="345"/>
      <c r="D281" s="345"/>
      <c r="E281" s="345"/>
      <c r="F281" s="345"/>
      <c r="G281" s="345"/>
      <c r="H281" s="345"/>
      <c r="I281" s="345"/>
      <c r="J281" s="345"/>
      <c r="K281" s="345"/>
      <c r="L281" s="345"/>
      <c r="M281" s="345"/>
      <c r="N281" s="345"/>
      <c r="O281" s="345"/>
    </row>
    <row r="282" spans="1:15">
      <c r="A282" s="345"/>
      <c r="B282" s="345"/>
      <c r="C282" s="345"/>
      <c r="D282" s="345"/>
      <c r="E282" s="345"/>
      <c r="F282" s="345"/>
      <c r="G282" s="345"/>
      <c r="H282" s="345"/>
      <c r="I282" s="345"/>
      <c r="J282" s="345"/>
      <c r="K282" s="345"/>
      <c r="L282" s="345"/>
      <c r="M282" s="345"/>
      <c r="N282" s="345"/>
      <c r="O282" s="345"/>
    </row>
    <row r="283" spans="1:15">
      <c r="A283" s="345"/>
      <c r="B283" s="345"/>
      <c r="C283" s="345"/>
      <c r="D283" s="345"/>
      <c r="E283" s="345"/>
      <c r="F283" s="345"/>
      <c r="G283" s="345"/>
      <c r="H283" s="345"/>
      <c r="I283" s="345"/>
      <c r="J283" s="345"/>
      <c r="K283" s="345"/>
      <c r="L283" s="345"/>
      <c r="M283" s="345"/>
      <c r="N283" s="345"/>
      <c r="O283" s="345"/>
    </row>
    <row r="284" spans="1:15">
      <c r="A284" s="345"/>
      <c r="B284" s="345"/>
      <c r="C284" s="345"/>
      <c r="D284" s="345"/>
      <c r="E284" s="345"/>
      <c r="F284" s="345"/>
      <c r="G284" s="345"/>
      <c r="H284" s="345"/>
      <c r="I284" s="345"/>
      <c r="J284" s="345"/>
      <c r="K284" s="345"/>
      <c r="L284" s="345"/>
      <c r="M284" s="345"/>
      <c r="N284" s="345"/>
      <c r="O284" s="345"/>
    </row>
    <row r="285" spans="1:15">
      <c r="A285" s="345"/>
      <c r="B285" s="345"/>
      <c r="C285" s="345"/>
      <c r="D285" s="345"/>
      <c r="E285" s="345"/>
      <c r="F285" s="345"/>
      <c r="G285" s="345"/>
      <c r="H285" s="345"/>
      <c r="I285" s="345"/>
      <c r="J285" s="345"/>
      <c r="K285" s="345"/>
      <c r="L285" s="345"/>
      <c r="M285" s="345"/>
      <c r="N285" s="345"/>
      <c r="O285" s="345"/>
    </row>
    <row r="286" spans="1:15">
      <c r="A286" s="345"/>
      <c r="B286" s="345"/>
      <c r="C286" s="345"/>
      <c r="D286" s="345"/>
      <c r="E286" s="345"/>
      <c r="F286" s="345"/>
      <c r="G286" s="345"/>
      <c r="H286" s="345"/>
      <c r="I286" s="345"/>
      <c r="J286" s="345"/>
      <c r="K286" s="345"/>
      <c r="L286" s="345"/>
      <c r="M286" s="345"/>
      <c r="N286" s="345"/>
      <c r="O286" s="345"/>
    </row>
    <row r="287" spans="1:15">
      <c r="A287" s="345"/>
      <c r="B287" s="345"/>
      <c r="C287" s="345"/>
      <c r="D287" s="345"/>
      <c r="E287" s="345"/>
      <c r="F287" s="345"/>
      <c r="G287" s="345"/>
      <c r="H287" s="345"/>
      <c r="I287" s="345"/>
      <c r="J287" s="345"/>
      <c r="K287" s="345"/>
      <c r="L287" s="345"/>
      <c r="M287" s="345"/>
      <c r="N287" s="345"/>
      <c r="O287" s="345"/>
    </row>
    <row r="288" spans="1:15">
      <c r="A288" s="345"/>
      <c r="B288" s="345"/>
      <c r="C288" s="345"/>
      <c r="D288" s="345"/>
      <c r="E288" s="345"/>
      <c r="F288" s="345"/>
      <c r="G288" s="345"/>
      <c r="H288" s="345"/>
      <c r="I288" s="345"/>
      <c r="J288" s="345"/>
      <c r="K288" s="345"/>
      <c r="L288" s="345"/>
      <c r="M288" s="345"/>
      <c r="N288" s="345"/>
      <c r="O288" s="345"/>
    </row>
    <row r="289" spans="1:15">
      <c r="A289" s="345"/>
      <c r="B289" s="345"/>
      <c r="C289" s="345"/>
      <c r="D289" s="345"/>
      <c r="E289" s="345"/>
      <c r="F289" s="345"/>
      <c r="G289" s="345"/>
      <c r="H289" s="345"/>
      <c r="I289" s="345"/>
      <c r="J289" s="345"/>
      <c r="K289" s="345"/>
      <c r="L289" s="345"/>
      <c r="M289" s="345"/>
      <c r="N289" s="345"/>
      <c r="O289" s="345"/>
    </row>
    <row r="290" spans="1:15">
      <c r="A290" s="345"/>
      <c r="B290" s="345"/>
      <c r="C290" s="345"/>
      <c r="D290" s="345"/>
      <c r="E290" s="345"/>
      <c r="F290" s="345"/>
      <c r="G290" s="345"/>
      <c r="H290" s="345"/>
      <c r="I290" s="345"/>
      <c r="J290" s="345"/>
      <c r="K290" s="345"/>
      <c r="L290" s="345"/>
      <c r="M290" s="345"/>
      <c r="N290" s="345"/>
      <c r="O290" s="345"/>
    </row>
    <row r="291" spans="1:15">
      <c r="A291" s="345"/>
      <c r="B291" s="345"/>
      <c r="C291" s="345"/>
      <c r="D291" s="345"/>
      <c r="E291" s="345"/>
      <c r="F291" s="345"/>
      <c r="G291" s="345"/>
      <c r="H291" s="345"/>
      <c r="I291" s="345"/>
      <c r="J291" s="345"/>
      <c r="K291" s="345"/>
      <c r="L291" s="345"/>
      <c r="M291" s="345"/>
      <c r="N291" s="345"/>
      <c r="O291" s="345"/>
    </row>
    <row r="292" spans="1:15">
      <c r="A292" s="345"/>
      <c r="B292" s="345"/>
      <c r="C292" s="345"/>
      <c r="D292" s="345"/>
      <c r="E292" s="345"/>
      <c r="F292" s="345"/>
      <c r="G292" s="345"/>
      <c r="H292" s="345"/>
      <c r="I292" s="345"/>
      <c r="J292" s="345"/>
      <c r="K292" s="345"/>
      <c r="L292" s="345"/>
      <c r="M292" s="345"/>
      <c r="N292" s="345"/>
      <c r="O292" s="345"/>
    </row>
    <row r="293" spans="1:15">
      <c r="A293" s="345"/>
      <c r="B293" s="345"/>
      <c r="C293" s="345"/>
      <c r="D293" s="345"/>
      <c r="E293" s="345"/>
      <c r="F293" s="345"/>
      <c r="G293" s="345"/>
      <c r="H293" s="345"/>
      <c r="I293" s="345"/>
      <c r="J293" s="345"/>
      <c r="K293" s="345"/>
      <c r="L293" s="345"/>
      <c r="M293" s="345"/>
      <c r="N293" s="345"/>
      <c r="O293" s="345"/>
    </row>
    <row r="294" spans="1:15">
      <c r="A294" s="345"/>
      <c r="B294" s="345"/>
      <c r="C294" s="345"/>
      <c r="D294" s="345"/>
      <c r="E294" s="345"/>
      <c r="F294" s="345"/>
      <c r="G294" s="345"/>
      <c r="H294" s="345"/>
      <c r="I294" s="345"/>
      <c r="J294" s="345"/>
      <c r="K294" s="345"/>
      <c r="L294" s="345"/>
      <c r="M294" s="345"/>
      <c r="N294" s="345"/>
      <c r="O294" s="345"/>
    </row>
    <row r="295" spans="1:15">
      <c r="A295" s="345"/>
      <c r="B295" s="345"/>
      <c r="C295" s="345"/>
      <c r="D295" s="345"/>
      <c r="E295" s="345"/>
      <c r="F295" s="345"/>
      <c r="G295" s="345"/>
      <c r="H295" s="345"/>
      <c r="I295" s="345"/>
      <c r="J295" s="345"/>
      <c r="K295" s="345"/>
      <c r="L295" s="345"/>
      <c r="M295" s="345"/>
      <c r="N295" s="345"/>
      <c r="O295" s="345"/>
    </row>
    <row r="296" spans="1:15">
      <c r="A296" s="345"/>
      <c r="B296" s="345"/>
      <c r="C296" s="345"/>
      <c r="D296" s="345"/>
      <c r="E296" s="345"/>
      <c r="F296" s="345"/>
      <c r="G296" s="345"/>
      <c r="H296" s="345"/>
      <c r="I296" s="345"/>
      <c r="J296" s="345"/>
      <c r="K296" s="345"/>
      <c r="L296" s="345"/>
      <c r="M296" s="345"/>
      <c r="N296" s="345"/>
      <c r="O296" s="345"/>
    </row>
    <row r="297" spans="1:15">
      <c r="A297" s="345"/>
      <c r="B297" s="345"/>
      <c r="C297" s="345"/>
      <c r="D297" s="345"/>
      <c r="E297" s="345"/>
      <c r="F297" s="345"/>
      <c r="G297" s="345"/>
      <c r="H297" s="345"/>
      <c r="I297" s="345"/>
      <c r="J297" s="345"/>
      <c r="K297" s="345"/>
      <c r="L297" s="345"/>
      <c r="M297" s="345"/>
      <c r="N297" s="345"/>
      <c r="O297" s="345"/>
    </row>
    <row r="298" spans="1:15">
      <c r="A298" s="345"/>
      <c r="B298" s="345"/>
      <c r="C298" s="345"/>
      <c r="D298" s="345"/>
      <c r="E298" s="345"/>
      <c r="F298" s="345"/>
      <c r="G298" s="345"/>
      <c r="H298" s="345"/>
      <c r="I298" s="345"/>
      <c r="J298" s="345"/>
      <c r="K298" s="345"/>
      <c r="L298" s="345"/>
      <c r="M298" s="345"/>
      <c r="N298" s="345"/>
      <c r="O298" s="345"/>
    </row>
    <row r="299" spans="1:15">
      <c r="A299" s="345"/>
      <c r="B299" s="345"/>
      <c r="C299" s="345"/>
      <c r="D299" s="345"/>
      <c r="E299" s="345"/>
      <c r="F299" s="345"/>
      <c r="G299" s="345"/>
      <c r="H299" s="345"/>
      <c r="I299" s="345"/>
      <c r="J299" s="345"/>
      <c r="K299" s="345"/>
      <c r="L299" s="345"/>
      <c r="M299" s="345"/>
      <c r="N299" s="345"/>
      <c r="O299" s="345"/>
    </row>
    <row r="300" spans="1:15">
      <c r="A300" s="345"/>
      <c r="B300" s="345"/>
      <c r="C300" s="345"/>
      <c r="D300" s="345"/>
      <c r="E300" s="345"/>
      <c r="F300" s="345"/>
      <c r="G300" s="345"/>
      <c r="H300" s="345"/>
      <c r="I300" s="345"/>
      <c r="J300" s="345"/>
      <c r="K300" s="345"/>
      <c r="L300" s="345"/>
      <c r="M300" s="345"/>
      <c r="N300" s="345"/>
      <c r="O300" s="345"/>
    </row>
    <row r="301" spans="1:15">
      <c r="A301" s="345"/>
      <c r="B301" s="345"/>
      <c r="C301" s="345"/>
      <c r="D301" s="345"/>
      <c r="E301" s="345"/>
      <c r="F301" s="345"/>
      <c r="G301" s="345"/>
      <c r="H301" s="345"/>
      <c r="I301" s="345"/>
      <c r="J301" s="345"/>
      <c r="K301" s="345"/>
      <c r="L301" s="345"/>
      <c r="M301" s="345"/>
      <c r="N301" s="345"/>
      <c r="O301" s="345"/>
    </row>
    <row r="302" spans="1:15">
      <c r="A302" s="345"/>
      <c r="B302" s="345"/>
      <c r="C302" s="345"/>
      <c r="D302" s="345"/>
      <c r="E302" s="345"/>
      <c r="F302" s="345"/>
      <c r="G302" s="345"/>
      <c r="H302" s="345"/>
      <c r="I302" s="345"/>
      <c r="J302" s="345"/>
      <c r="K302" s="345"/>
      <c r="L302" s="345"/>
      <c r="M302" s="345"/>
      <c r="N302" s="345"/>
      <c r="O302" s="345"/>
    </row>
    <row r="303" spans="1:15">
      <c r="A303" s="345"/>
      <c r="B303" s="345"/>
      <c r="C303" s="345"/>
      <c r="D303" s="345"/>
      <c r="E303" s="345"/>
      <c r="F303" s="345"/>
      <c r="G303" s="345"/>
      <c r="H303" s="345"/>
      <c r="I303" s="345"/>
      <c r="J303" s="345"/>
      <c r="K303" s="345"/>
      <c r="L303" s="345"/>
      <c r="M303" s="345"/>
      <c r="N303" s="345"/>
      <c r="O303" s="345"/>
    </row>
    <row r="304" spans="1:15">
      <c r="A304" s="345"/>
      <c r="B304" s="345"/>
      <c r="C304" s="345"/>
      <c r="D304" s="345"/>
      <c r="E304" s="345"/>
      <c r="F304" s="345"/>
      <c r="G304" s="345"/>
      <c r="H304" s="345"/>
      <c r="I304" s="345"/>
      <c r="J304" s="345"/>
      <c r="K304" s="345"/>
      <c r="L304" s="345"/>
      <c r="M304" s="345"/>
      <c r="N304" s="345"/>
      <c r="O304" s="345"/>
    </row>
    <row r="305" spans="1:15">
      <c r="A305" s="345"/>
      <c r="B305" s="345"/>
      <c r="C305" s="345"/>
      <c r="D305" s="345"/>
      <c r="E305" s="345"/>
      <c r="F305" s="345"/>
      <c r="G305" s="345"/>
      <c r="H305" s="345"/>
      <c r="I305" s="345"/>
      <c r="J305" s="345"/>
      <c r="K305" s="345"/>
      <c r="L305" s="345"/>
      <c r="M305" s="345"/>
      <c r="N305" s="345"/>
      <c r="O305" s="345"/>
    </row>
    <row r="306" spans="1:15">
      <c r="A306" s="345"/>
      <c r="B306" s="345"/>
      <c r="C306" s="345"/>
      <c r="D306" s="345"/>
      <c r="E306" s="345"/>
      <c r="F306" s="345"/>
      <c r="G306" s="345"/>
      <c r="H306" s="345"/>
      <c r="I306" s="345"/>
      <c r="J306" s="345"/>
      <c r="K306" s="345"/>
      <c r="L306" s="345"/>
      <c r="M306" s="345"/>
      <c r="N306" s="345"/>
      <c r="O306" s="345"/>
    </row>
    <row r="307" spans="1:15">
      <c r="A307" s="345"/>
      <c r="B307" s="345"/>
      <c r="C307" s="345"/>
      <c r="D307" s="345"/>
      <c r="E307" s="345"/>
      <c r="F307" s="345"/>
      <c r="G307" s="345"/>
      <c r="H307" s="345"/>
      <c r="I307" s="345"/>
      <c r="J307" s="345"/>
      <c r="K307" s="345"/>
      <c r="L307" s="345"/>
      <c r="M307" s="345"/>
      <c r="N307" s="345"/>
      <c r="O307" s="345"/>
    </row>
    <row r="308" spans="1:15">
      <c r="A308" s="345"/>
      <c r="B308" s="345"/>
      <c r="C308" s="345"/>
      <c r="D308" s="345"/>
      <c r="E308" s="345"/>
      <c r="F308" s="345"/>
      <c r="G308" s="345"/>
      <c r="H308" s="345"/>
      <c r="I308" s="345"/>
      <c r="J308" s="345"/>
      <c r="K308" s="345"/>
      <c r="L308" s="345"/>
      <c r="M308" s="345"/>
      <c r="N308" s="345"/>
      <c r="O308" s="345"/>
    </row>
  </sheetData>
  <sheetProtection algorithmName="SHA-512" hashValue="ZU6pw6+J8ixhaufFra5xmcImBJDY7kgLT/fzB5c90VltycZ9loSptWRBg3IBD0U2vK2CCSi9rMFSV4nqiqlCkA==" saltValue="Lz64DIf0j7aQ3mg5UGmO+w==" spinCount="100000" sheet="1" objects="1" scenarios="1"/>
  <mergeCells count="10">
    <mergeCell ref="B143:E143"/>
    <mergeCell ref="B158:E158"/>
    <mergeCell ref="E118:G118"/>
    <mergeCell ref="E103:I104"/>
    <mergeCell ref="B3:F3"/>
    <mergeCell ref="G94:I94"/>
    <mergeCell ref="G95:I95"/>
    <mergeCell ref="G96:I96"/>
    <mergeCell ref="G97:I97"/>
    <mergeCell ref="I109:K109"/>
  </mergeCells>
  <phoneticPr fontId="61" type="noConversion"/>
  <conditionalFormatting sqref="D103">
    <cfRule type="top10" priority="1" rank="10"/>
  </conditionalFormatting>
  <conditionalFormatting sqref="C115:E116">
    <cfRule type="expression" dxfId="4" priority="116">
      <formula>$C$62=1</formula>
    </cfRule>
  </conditionalFormatting>
  <conditionalFormatting sqref="C115:E116 C128:E131">
    <cfRule type="expression" dxfId="3" priority="117">
      <formula>$C$62=2</formula>
    </cfRule>
  </conditionalFormatting>
  <conditionalFormatting sqref="G106 D106">
    <cfRule type="expression" dxfId="2" priority="119">
      <formula>#REF!=2</formula>
    </cfRule>
    <cfRule type="top10" priority="120" rank="10"/>
  </conditionalFormatting>
  <conditionalFormatting sqref="D118:D119">
    <cfRule type="expression" dxfId="1" priority="123">
      <formula>#REF!=1</formula>
    </cfRule>
  </conditionalFormatting>
  <dataValidations disablePrompts="1" count="1">
    <dataValidation type="whole" allowBlank="1" showInputMessage="1" showErrorMessage="1" sqref="D118:D119" xr:uid="{89D64E33-FD22-42F2-85B3-4B537A13C683}">
      <formula1>1</formula1>
      <formula2>3</formula2>
    </dataValidation>
  </dataValidations>
  <hyperlinks>
    <hyperlink ref="G149" r:id="rId1" xr:uid="{00000000-0004-0000-0100-000001000000}"/>
    <hyperlink ref="G159" r:id="rId2" xr:uid="{00000000-0004-0000-0A00-000000000000}"/>
  </hyperlinks>
  <pageMargins left="1.1023622047244095" right="0.70866141732283472" top="0.19685039370078741" bottom="0.19685039370078741" header="0.31496062992125984" footer="0.31496062992125984"/>
  <pageSetup paperSize="9" scale="29" orientation="portrait" blackAndWhite="1" horizontalDpi="4294967293" verticalDpi="4294967293"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DC761-BA44-4CC1-B306-E9BD78B2767C}">
  <sheetPr>
    <pageSetUpPr fitToPage="1"/>
  </sheetPr>
  <dimension ref="A2:AO146"/>
  <sheetViews>
    <sheetView zoomScale="60" zoomScaleNormal="60" workbookViewId="0">
      <selection activeCell="B2" sqref="B2"/>
    </sheetView>
  </sheetViews>
  <sheetFormatPr baseColWidth="10" defaultRowHeight="12.75"/>
  <cols>
    <col min="1" max="1" width="4.42578125" customWidth="1"/>
    <col min="2" max="2" width="51.7109375" customWidth="1"/>
    <col min="3" max="3" width="52.28515625" customWidth="1"/>
    <col min="4" max="4" width="13.28515625" bestFit="1" customWidth="1"/>
    <col min="5" max="5" width="12" bestFit="1" customWidth="1"/>
    <col min="6" max="6" width="10.42578125" customWidth="1"/>
    <col min="7" max="7" width="12" bestFit="1" customWidth="1"/>
    <col min="8" max="8" width="13.28515625" bestFit="1" customWidth="1"/>
    <col min="9" max="9" width="12" bestFit="1" customWidth="1"/>
    <col min="10" max="10" width="10.28515625" customWidth="1"/>
    <col min="11" max="11" width="12" bestFit="1" customWidth="1"/>
    <col min="12" max="12" width="11.140625" customWidth="1"/>
    <col min="13" max="13" width="12" bestFit="1" customWidth="1"/>
    <col min="14" max="14" width="9.85546875" customWidth="1"/>
    <col min="15" max="15" width="12" bestFit="1" customWidth="1"/>
    <col min="16" max="16" width="12.140625" bestFit="1" customWidth="1"/>
    <col min="28" max="28" width="12.140625" bestFit="1" customWidth="1"/>
    <col min="40" max="40" width="27.28515625" customWidth="1"/>
    <col min="41" max="41" width="28.7109375" customWidth="1"/>
  </cols>
  <sheetData>
    <row r="2" spans="2:39" ht="23.45" customHeight="1">
      <c r="B2" s="376" t="s">
        <v>1565</v>
      </c>
      <c r="C2" s="163"/>
    </row>
    <row r="3" spans="2:39" ht="26.1" customHeight="1" thickBot="1">
      <c r="B3" s="145"/>
      <c r="C3" s="186" t="s">
        <v>1</v>
      </c>
    </row>
    <row r="4" spans="2:39" ht="16.5" thickBot="1">
      <c r="B4" s="377"/>
      <c r="C4" s="428" t="s">
        <v>2</v>
      </c>
      <c r="D4" s="406" t="e">
        <f>IF(D5=12-#REF!+1,"Start-monat","")</f>
        <v>#REF!</v>
      </c>
      <c r="E4" s="407" t="e">
        <f>IF(E5=12-#REF!+1,"Start-monat","")</f>
        <v>#REF!</v>
      </c>
      <c r="F4" s="407" t="e">
        <f>IF(F5=12-#REF!+1,"Startmonat","")</f>
        <v>#REF!</v>
      </c>
      <c r="G4" s="407" t="e">
        <f>IF(G5=12-#REF!+1,"Startmonat","")</f>
        <v>#REF!</v>
      </c>
      <c r="H4" s="407" t="e">
        <f>IF(H5=12-#REF!+1,"Startmonat","")</f>
        <v>#REF!</v>
      </c>
      <c r="I4" s="407" t="e">
        <f>IF(I5=12-#REF!+1,"Startmonat","")</f>
        <v>#REF!</v>
      </c>
      <c r="J4" s="407" t="e">
        <f>IF(J5=12-#REF!+1,"Start-monat","")</f>
        <v>#REF!</v>
      </c>
      <c r="K4" s="407" t="e">
        <f>IF(K5=12-#REF!+1,"Startmonat","")</f>
        <v>#REF!</v>
      </c>
      <c r="L4" s="407" t="e">
        <f>IF(L5=12-#REF!+1,"Startmonat","")</f>
        <v>#REF!</v>
      </c>
      <c r="M4" s="407" t="e">
        <f>IF(M5=12-#REF!+1,"Startmonat","")</f>
        <v>#REF!</v>
      </c>
      <c r="N4" s="407" t="e">
        <f>IF(N5=12-#REF!+1,"Startmonat","")</f>
        <v>#REF!</v>
      </c>
      <c r="O4" s="407" t="e">
        <f>IF(O5=12-#REF!+1,"Startmonat","")</f>
        <v>#REF!</v>
      </c>
      <c r="P4" s="407" t="e">
        <f>IF(P5=12-#REF!+1,"Startmonat","")</f>
        <v>#REF!</v>
      </c>
      <c r="Q4" s="407" t="e">
        <f>IF(Q5=12-#REF!+1,"Startmonat","")</f>
        <v>#REF!</v>
      </c>
      <c r="R4" s="407" t="e">
        <f>IF(R5=12-#REF!+1,"Startmonat","")</f>
        <v>#REF!</v>
      </c>
      <c r="S4" s="407" t="e">
        <f>IF(S5=12-#REF!+1,"Startmonat","")</f>
        <v>#REF!</v>
      </c>
      <c r="T4" s="407" t="e">
        <f>IF(T5=12-#REF!+1,"Startmonat","")</f>
        <v>#REF!</v>
      </c>
      <c r="U4" s="407" t="e">
        <f>IF(U5=12-#REF!+1,"Startmonat","")</f>
        <v>#REF!</v>
      </c>
      <c r="V4" s="407" t="e">
        <f>IF(V5=12-#REF!+1,"Startmonat","")</f>
        <v>#REF!</v>
      </c>
      <c r="W4" s="407" t="e">
        <f>IF(W5=12-#REF!+1,"Startmonat","")</f>
        <v>#REF!</v>
      </c>
      <c r="X4" s="407" t="e">
        <f>IF(X5=12-#REF!+1,"Startmonat","")</f>
        <v>#REF!</v>
      </c>
      <c r="Y4" s="407" t="e">
        <f>IF(Y5=12-#REF!+1,"Startmonat","")</f>
        <v>#REF!</v>
      </c>
      <c r="Z4" s="407" t="e">
        <f>IF(Z5=12-#REF!+1,"Startmonat","")</f>
        <v>#REF!</v>
      </c>
      <c r="AA4" s="407"/>
      <c r="AB4" s="407"/>
      <c r="AC4" s="407"/>
      <c r="AD4" s="407"/>
      <c r="AE4" s="407"/>
      <c r="AF4" s="407"/>
      <c r="AG4" s="407"/>
      <c r="AH4" s="407"/>
      <c r="AI4" s="407"/>
      <c r="AJ4" s="407"/>
      <c r="AK4" s="407"/>
      <c r="AL4" s="407"/>
      <c r="AM4" s="408" t="e">
        <f>IF(AM5=12-#REF!+1,"Startmonat","")</f>
        <v>#REF!</v>
      </c>
    </row>
    <row r="5" spans="2:39" ht="16.5" thickBot="1">
      <c r="B5" s="378" t="s">
        <v>3</v>
      </c>
      <c r="C5" s="429"/>
      <c r="D5" s="396">
        <v>1</v>
      </c>
      <c r="E5" s="397">
        <f t="shared" ref="E5:AM5" si="0">D5+1</f>
        <v>2</v>
      </c>
      <c r="F5" s="397">
        <f t="shared" si="0"/>
        <v>3</v>
      </c>
      <c r="G5" s="397">
        <f t="shared" si="0"/>
        <v>4</v>
      </c>
      <c r="H5" s="397">
        <f t="shared" si="0"/>
        <v>5</v>
      </c>
      <c r="I5" s="397">
        <f t="shared" si="0"/>
        <v>6</v>
      </c>
      <c r="J5" s="397">
        <f t="shared" si="0"/>
        <v>7</v>
      </c>
      <c r="K5" s="397">
        <f t="shared" si="0"/>
        <v>8</v>
      </c>
      <c r="L5" s="397">
        <f t="shared" si="0"/>
        <v>9</v>
      </c>
      <c r="M5" s="397">
        <f t="shared" si="0"/>
        <v>10</v>
      </c>
      <c r="N5" s="397">
        <f t="shared" si="0"/>
        <v>11</v>
      </c>
      <c r="O5" s="397">
        <f t="shared" si="0"/>
        <v>12</v>
      </c>
      <c r="P5" s="397">
        <f t="shared" si="0"/>
        <v>13</v>
      </c>
      <c r="Q5" s="397">
        <f t="shared" si="0"/>
        <v>14</v>
      </c>
      <c r="R5" s="397">
        <f t="shared" si="0"/>
        <v>15</v>
      </c>
      <c r="S5" s="397">
        <f t="shared" si="0"/>
        <v>16</v>
      </c>
      <c r="T5" s="397">
        <f t="shared" si="0"/>
        <v>17</v>
      </c>
      <c r="U5" s="397">
        <f t="shared" si="0"/>
        <v>18</v>
      </c>
      <c r="V5" s="397">
        <f t="shared" si="0"/>
        <v>19</v>
      </c>
      <c r="W5" s="397">
        <f t="shared" si="0"/>
        <v>20</v>
      </c>
      <c r="X5" s="397">
        <f t="shared" si="0"/>
        <v>21</v>
      </c>
      <c r="Y5" s="397">
        <f t="shared" si="0"/>
        <v>22</v>
      </c>
      <c r="Z5" s="397">
        <f t="shared" si="0"/>
        <v>23</v>
      </c>
      <c r="AA5" s="397">
        <f t="shared" si="0"/>
        <v>24</v>
      </c>
      <c r="AB5" s="397">
        <f t="shared" si="0"/>
        <v>25</v>
      </c>
      <c r="AC5" s="397">
        <f t="shared" si="0"/>
        <v>26</v>
      </c>
      <c r="AD5" s="397">
        <f t="shared" si="0"/>
        <v>27</v>
      </c>
      <c r="AE5" s="397">
        <f t="shared" si="0"/>
        <v>28</v>
      </c>
      <c r="AF5" s="397">
        <f t="shared" si="0"/>
        <v>29</v>
      </c>
      <c r="AG5" s="397">
        <f t="shared" si="0"/>
        <v>30</v>
      </c>
      <c r="AH5" s="397">
        <f t="shared" si="0"/>
        <v>31</v>
      </c>
      <c r="AI5" s="397">
        <f t="shared" si="0"/>
        <v>32</v>
      </c>
      <c r="AJ5" s="397">
        <f t="shared" si="0"/>
        <v>33</v>
      </c>
      <c r="AK5" s="416">
        <f t="shared" si="0"/>
        <v>34</v>
      </c>
      <c r="AL5" s="416">
        <f t="shared" si="0"/>
        <v>35</v>
      </c>
      <c r="AM5" s="417">
        <f t="shared" si="0"/>
        <v>36</v>
      </c>
    </row>
    <row r="6" spans="2:39" ht="15.75">
      <c r="B6" s="378" t="s">
        <v>5</v>
      </c>
      <c r="C6" s="430" t="s">
        <v>6</v>
      </c>
      <c r="D6" s="399" t="e">
        <f>IF(D$5&lt;12-#REF!+Kapitalbedarfsplanung!#REF!,0,IF('Kalk. int.'!D$5&gt;12-#REF!+Kapitalbedarfsplanung!#REF!,0,Kapitalbedarfsplanung!$D10))</f>
        <v>#REF!</v>
      </c>
      <c r="E6" s="400" t="e">
        <f>IF(E$5&lt;12-#REF!+Kapitalbedarfsplanung!#REF!,0,IF('Kalk. int.'!E$5&gt;12-#REF!+Kapitalbedarfsplanung!#REF!,0,Kapitalbedarfsplanung!$D10))</f>
        <v>#REF!</v>
      </c>
      <c r="F6" s="400" t="e">
        <f>IF(F$5&lt;12-#REF!+Kapitalbedarfsplanung!#REF!,0,IF('Kalk. int.'!F$5&gt;12-#REF!+Kapitalbedarfsplanung!#REF!,0,Kapitalbedarfsplanung!$D10))</f>
        <v>#REF!</v>
      </c>
      <c r="G6" s="400" t="e">
        <f>IF(G$5&lt;12-#REF!+Kapitalbedarfsplanung!#REF!,0,IF('Kalk. int.'!G$5&gt;12-#REF!+Kapitalbedarfsplanung!#REF!,0,Kapitalbedarfsplanung!$D10))</f>
        <v>#REF!</v>
      </c>
      <c r="H6" s="400" t="e">
        <f>IF(H$5&lt;12-#REF!+Kapitalbedarfsplanung!#REF!,0,IF('Kalk. int.'!H$5&gt;12-#REF!+Kapitalbedarfsplanung!#REF!,0,Kapitalbedarfsplanung!$D10))</f>
        <v>#REF!</v>
      </c>
      <c r="I6" s="400" t="e">
        <f>IF(I$5&lt;12-#REF!+Kapitalbedarfsplanung!#REF!,0,IF('Kalk. int.'!I$5&gt;12-#REF!+Kapitalbedarfsplanung!#REF!,0,Kapitalbedarfsplanung!$D10))</f>
        <v>#REF!</v>
      </c>
      <c r="J6" s="400" t="e">
        <f>IF(J$5&lt;12-#REF!+Kapitalbedarfsplanung!#REF!,0,IF('Kalk. int.'!J$5&gt;12-#REF!+Kapitalbedarfsplanung!#REF!,0,Kapitalbedarfsplanung!$D10))</f>
        <v>#REF!</v>
      </c>
      <c r="K6" s="400" t="e">
        <f>IF(K$5&lt;12-#REF!+Kapitalbedarfsplanung!#REF!,0,IF('Kalk. int.'!K$5&gt;12-#REF!+Kapitalbedarfsplanung!#REF!,0,Kapitalbedarfsplanung!$D10))</f>
        <v>#REF!</v>
      </c>
      <c r="L6" s="400" t="e">
        <f>IF(L$5&lt;12-#REF!+Kapitalbedarfsplanung!#REF!,0,IF('Kalk. int.'!L$5&gt;12-#REF!+Kapitalbedarfsplanung!#REF!,0,Kapitalbedarfsplanung!$D10))</f>
        <v>#REF!</v>
      </c>
      <c r="M6" s="400" t="e">
        <f>IF(M$5&lt;12-#REF!+Kapitalbedarfsplanung!#REF!,0,IF('Kalk. int.'!M$5&gt;12-#REF!+Kapitalbedarfsplanung!#REF!,0,Kapitalbedarfsplanung!$D10))</f>
        <v>#REF!</v>
      </c>
      <c r="N6" s="400" t="e">
        <f>IF(N$5&lt;12-#REF!+Kapitalbedarfsplanung!#REF!,0,IF('Kalk. int.'!N$5&gt;12-#REF!+Kapitalbedarfsplanung!#REF!,0,Kapitalbedarfsplanung!$D10))</f>
        <v>#REF!</v>
      </c>
      <c r="O6" s="400" t="e">
        <f>IF(O$5&lt;12-#REF!+Kapitalbedarfsplanung!#REF!,0,IF('Kalk. int.'!O$5&gt;12-#REF!+Kapitalbedarfsplanung!#REF!,0,Kapitalbedarfsplanung!$D10))</f>
        <v>#REF!</v>
      </c>
      <c r="P6" s="400" t="e">
        <f>IF(P$5&lt;12-#REF!+Kapitalbedarfsplanung!#REF!,0,IF('Kalk. int.'!P$5&gt;12-#REF!+Kapitalbedarfsplanung!#REF!,0,Kapitalbedarfsplanung!$D10))</f>
        <v>#REF!</v>
      </c>
      <c r="Q6" s="400" t="e">
        <f>IF(Q$5&lt;12-#REF!+Kapitalbedarfsplanung!#REF!,0,IF('Kalk. int.'!Q$5&gt;12-#REF!+Kapitalbedarfsplanung!#REF!,0,Kapitalbedarfsplanung!$D10))</f>
        <v>#REF!</v>
      </c>
      <c r="R6" s="400" t="e">
        <f>IF(R$5&lt;12-#REF!+Kapitalbedarfsplanung!#REF!,0,IF('Kalk. int.'!R$5&gt;12-#REF!+Kapitalbedarfsplanung!#REF!,0,Kapitalbedarfsplanung!$D10))</f>
        <v>#REF!</v>
      </c>
      <c r="S6" s="400" t="e">
        <f>IF(S$5&lt;12-#REF!+Kapitalbedarfsplanung!#REF!,0,IF('Kalk. int.'!S$5&gt;12-#REF!+Kapitalbedarfsplanung!#REF!,0,Kapitalbedarfsplanung!$D10))</f>
        <v>#REF!</v>
      </c>
      <c r="T6" s="400" t="e">
        <f>IF(T$5&lt;12-#REF!+Kapitalbedarfsplanung!#REF!,0,IF('Kalk. int.'!T$5&gt;12-#REF!+Kapitalbedarfsplanung!#REF!,0,Kapitalbedarfsplanung!$D10))</f>
        <v>#REF!</v>
      </c>
      <c r="U6" s="400" t="e">
        <f>IF(U$5&lt;12-#REF!+Kapitalbedarfsplanung!#REF!,0,IF('Kalk. int.'!U$5&gt;12-#REF!+Kapitalbedarfsplanung!#REF!,0,Kapitalbedarfsplanung!$D10))</f>
        <v>#REF!</v>
      </c>
      <c r="V6" s="400" t="e">
        <f>IF(V$5&lt;12-#REF!+Kapitalbedarfsplanung!#REF!,0,IF('Kalk. int.'!V$5&gt;12-#REF!+Kapitalbedarfsplanung!#REF!,0,Kapitalbedarfsplanung!$D10))</f>
        <v>#REF!</v>
      </c>
      <c r="W6" s="400" t="e">
        <f>IF(W$5&lt;12-#REF!+Kapitalbedarfsplanung!#REF!,0,IF('Kalk. int.'!W$5&gt;12-#REF!+Kapitalbedarfsplanung!#REF!,0,Kapitalbedarfsplanung!$D10))</f>
        <v>#REF!</v>
      </c>
      <c r="X6" s="400" t="e">
        <f>IF(X$5&lt;12-#REF!+Kapitalbedarfsplanung!#REF!,0,IF('Kalk. int.'!X$5&gt;12-#REF!+Kapitalbedarfsplanung!#REF!,0,Kapitalbedarfsplanung!$D10))</f>
        <v>#REF!</v>
      </c>
      <c r="Y6" s="400" t="e">
        <f>IF(Y$5&lt;12-#REF!+Kapitalbedarfsplanung!#REF!,0,IF('Kalk. int.'!Y$5&gt;12-#REF!+Kapitalbedarfsplanung!#REF!,0,Kapitalbedarfsplanung!$D10))</f>
        <v>#REF!</v>
      </c>
      <c r="Z6" s="400" t="e">
        <f>IF(Z$5&lt;12-#REF!+Kapitalbedarfsplanung!#REF!,0,IF('Kalk. int.'!Z$5&gt;12-#REF!+Kapitalbedarfsplanung!#REF!,0,Kapitalbedarfsplanung!$D10))</f>
        <v>#REF!</v>
      </c>
      <c r="AA6" s="400" t="e">
        <f>IF(AA$5&lt;12-#REF!+Kapitalbedarfsplanung!#REF!,0,IF('Kalk. int.'!AA$5&gt;12-#REF!+Kapitalbedarfsplanung!#REF!,0,Kapitalbedarfsplanung!$D10))</f>
        <v>#REF!</v>
      </c>
      <c r="AB6" s="400" t="e">
        <f>IF(AB$5&lt;12-#REF!+Kapitalbedarfsplanung!#REF!,0,IF('Kalk. int.'!AB$5&gt;12-#REF!+Kapitalbedarfsplanung!#REF!,0,Kapitalbedarfsplanung!$D10))</f>
        <v>#REF!</v>
      </c>
      <c r="AC6" s="400" t="e">
        <f>IF(AC$5&lt;12-#REF!+Kapitalbedarfsplanung!#REF!,0,IF('Kalk. int.'!AC$5&gt;12-#REF!+Kapitalbedarfsplanung!#REF!,0,Kapitalbedarfsplanung!$D10))</f>
        <v>#REF!</v>
      </c>
      <c r="AD6" s="400" t="e">
        <f>IF(AD$5&lt;12-#REF!+Kapitalbedarfsplanung!#REF!,0,IF('Kalk. int.'!AD$5&gt;12-#REF!+Kapitalbedarfsplanung!#REF!,0,Kapitalbedarfsplanung!$D10))</f>
        <v>#REF!</v>
      </c>
      <c r="AE6" s="400" t="e">
        <f>IF(AE$5&lt;12-#REF!+Kapitalbedarfsplanung!#REF!,0,IF('Kalk. int.'!AE$5&gt;12-#REF!+Kapitalbedarfsplanung!#REF!,0,Kapitalbedarfsplanung!$D10))</f>
        <v>#REF!</v>
      </c>
      <c r="AF6" s="400" t="e">
        <f>IF(AF$5&lt;12-#REF!+Kapitalbedarfsplanung!#REF!,0,IF('Kalk. int.'!AF$5&gt;12-#REF!+Kapitalbedarfsplanung!#REF!,0,Kapitalbedarfsplanung!$D10))</f>
        <v>#REF!</v>
      </c>
      <c r="AG6" s="400" t="e">
        <f>IF(AG$5&lt;12-#REF!+Kapitalbedarfsplanung!#REF!,0,IF('Kalk. int.'!AG$5&gt;12-#REF!+Kapitalbedarfsplanung!#REF!,0,Kapitalbedarfsplanung!$D10))</f>
        <v>#REF!</v>
      </c>
      <c r="AH6" s="400" t="e">
        <f>IF(AH$5&lt;12-#REF!+Kapitalbedarfsplanung!#REF!,0,IF('Kalk. int.'!AH$5&gt;12-#REF!+Kapitalbedarfsplanung!#REF!,0,Kapitalbedarfsplanung!$D10))</f>
        <v>#REF!</v>
      </c>
      <c r="AI6" s="400" t="e">
        <f>IF(AI$5&lt;12-#REF!+Kapitalbedarfsplanung!#REF!,0,IF('Kalk. int.'!AI$5&gt;12-#REF!+Kapitalbedarfsplanung!#REF!,0,Kapitalbedarfsplanung!$D10))</f>
        <v>#REF!</v>
      </c>
      <c r="AJ6" s="400" t="e">
        <f>IF(AJ$5&lt;12-#REF!+Kapitalbedarfsplanung!#REF!,0,IF('Kalk. int.'!AJ$5&gt;12-#REF!+Kapitalbedarfsplanung!#REF!,0,Kapitalbedarfsplanung!$D10))</f>
        <v>#REF!</v>
      </c>
      <c r="AK6" s="400" t="e">
        <f>IF(AK$5&lt;12-#REF!+Kapitalbedarfsplanung!#REF!,0,IF('Kalk. int.'!AK$5&gt;12-#REF!+Kapitalbedarfsplanung!#REF!,0,Kapitalbedarfsplanung!$D10))</f>
        <v>#REF!</v>
      </c>
      <c r="AL6" s="400" t="e">
        <f>IF(AL$5&lt;12-#REF!+Kapitalbedarfsplanung!#REF!,0,IF('Kalk. int.'!AL$5&gt;12-#REF!+Kapitalbedarfsplanung!#REF!,0,Kapitalbedarfsplanung!$D10))</f>
        <v>#REF!</v>
      </c>
      <c r="AM6" s="401" t="e">
        <f>IF(AM$5&lt;12-#REF!+Kapitalbedarfsplanung!#REF!,0,IF('Kalk. int.'!AM$5&gt;12-#REF!+Kapitalbedarfsplanung!#REF!,0,Kapitalbedarfsplanung!$D10))</f>
        <v>#REF!</v>
      </c>
    </row>
    <row r="7" spans="2:39" ht="45" customHeight="1">
      <c r="B7" s="378" t="s">
        <v>7</v>
      </c>
      <c r="C7" s="430" t="s">
        <v>8</v>
      </c>
      <c r="D7" s="399" t="e">
        <f>IF(D$5&lt;12-#REF!+Kapitalbedarfsplanung!#REF!,0,IF('Kalk. int.'!D$5&gt;12-#REF!+Kapitalbedarfsplanung!#REF!,0,Kapitalbedarfsplanung!$D11))</f>
        <v>#REF!</v>
      </c>
      <c r="E7" s="400" t="e">
        <f>IF(E$5&lt;12-#REF!+Kapitalbedarfsplanung!#REF!,0,IF('Kalk. int.'!E$5&gt;12-#REF!+Kapitalbedarfsplanung!#REF!,0,Kapitalbedarfsplanung!$D11))</f>
        <v>#REF!</v>
      </c>
      <c r="F7" s="400" t="e">
        <f>IF(F$5&lt;12-#REF!+Kapitalbedarfsplanung!#REF!,0,IF('Kalk. int.'!F$5&gt;12-#REF!+Kapitalbedarfsplanung!#REF!,0,Kapitalbedarfsplanung!$D11))</f>
        <v>#REF!</v>
      </c>
      <c r="G7" s="400" t="e">
        <f>IF(G$5&lt;12-#REF!+Kapitalbedarfsplanung!#REF!,0,IF('Kalk. int.'!G$5&gt;12-#REF!+Kapitalbedarfsplanung!#REF!,0,Kapitalbedarfsplanung!$D11))</f>
        <v>#REF!</v>
      </c>
      <c r="H7" s="400" t="e">
        <f>IF(H$5&lt;12-#REF!+Kapitalbedarfsplanung!#REF!,0,IF('Kalk. int.'!H$5&gt;12-#REF!+Kapitalbedarfsplanung!#REF!,0,Kapitalbedarfsplanung!$D11))</f>
        <v>#REF!</v>
      </c>
      <c r="I7" s="400" t="e">
        <f>IF(I$5&lt;12-#REF!+Kapitalbedarfsplanung!#REF!,0,IF('Kalk. int.'!I$5&gt;12-#REF!+Kapitalbedarfsplanung!#REF!,0,Kapitalbedarfsplanung!$D11))</f>
        <v>#REF!</v>
      </c>
      <c r="J7" s="400" t="e">
        <f>IF(J$5&lt;12-#REF!+Kapitalbedarfsplanung!#REF!,0,IF('Kalk. int.'!J$5&gt;12-#REF!+Kapitalbedarfsplanung!#REF!,0,Kapitalbedarfsplanung!$D11))</f>
        <v>#REF!</v>
      </c>
      <c r="K7" s="400" t="e">
        <f>IF(K$5&lt;12-#REF!+Kapitalbedarfsplanung!#REF!,0,IF('Kalk. int.'!K$5&gt;12-#REF!+Kapitalbedarfsplanung!#REF!,0,Kapitalbedarfsplanung!$D11))</f>
        <v>#REF!</v>
      </c>
      <c r="L7" s="400" t="e">
        <f>IF(L$5&lt;12-#REF!+Kapitalbedarfsplanung!#REF!,0,IF('Kalk. int.'!L$5&gt;12-#REF!+Kapitalbedarfsplanung!#REF!,0,Kapitalbedarfsplanung!$D11))</f>
        <v>#REF!</v>
      </c>
      <c r="M7" s="400" t="e">
        <f>IF(M$5&lt;12-#REF!+Kapitalbedarfsplanung!#REF!,0,IF('Kalk. int.'!M$5&gt;12-#REF!+Kapitalbedarfsplanung!#REF!,0,Kapitalbedarfsplanung!$D11))</f>
        <v>#REF!</v>
      </c>
      <c r="N7" s="400" t="e">
        <f>IF(N$5&lt;12-#REF!+Kapitalbedarfsplanung!#REF!,0,IF('Kalk. int.'!N$5&gt;12-#REF!+Kapitalbedarfsplanung!#REF!,0,Kapitalbedarfsplanung!$D11))</f>
        <v>#REF!</v>
      </c>
      <c r="O7" s="400" t="e">
        <f>IF(O$5&lt;12-#REF!+Kapitalbedarfsplanung!#REF!,0,IF('Kalk. int.'!O$5&gt;12-#REF!+Kapitalbedarfsplanung!#REF!,0,Kapitalbedarfsplanung!$D11))</f>
        <v>#REF!</v>
      </c>
      <c r="P7" s="400" t="e">
        <f>IF(P$5&lt;12-#REF!+Kapitalbedarfsplanung!#REF!,0,IF('Kalk. int.'!P$5&gt;12-#REF!+Kapitalbedarfsplanung!#REF!,0,Kapitalbedarfsplanung!$D11))</f>
        <v>#REF!</v>
      </c>
      <c r="Q7" s="400" t="e">
        <f>IF(Q$5&lt;12-#REF!+Kapitalbedarfsplanung!#REF!,0,IF('Kalk. int.'!Q$5&gt;12-#REF!+Kapitalbedarfsplanung!#REF!,0,Kapitalbedarfsplanung!$D11))</f>
        <v>#REF!</v>
      </c>
      <c r="R7" s="400" t="e">
        <f>IF(R$5&lt;12-#REF!+Kapitalbedarfsplanung!#REF!,0,IF('Kalk. int.'!R$5&gt;12-#REF!+Kapitalbedarfsplanung!#REF!,0,Kapitalbedarfsplanung!$D11))</f>
        <v>#REF!</v>
      </c>
      <c r="S7" s="400" t="e">
        <f>IF(S$5&lt;12-#REF!+Kapitalbedarfsplanung!#REF!,0,IF('Kalk. int.'!S$5&gt;12-#REF!+Kapitalbedarfsplanung!#REF!,0,Kapitalbedarfsplanung!$D11))</f>
        <v>#REF!</v>
      </c>
      <c r="T7" s="400" t="e">
        <f>IF(T$5&lt;12-#REF!+Kapitalbedarfsplanung!#REF!,0,IF('Kalk. int.'!T$5&gt;12-#REF!+Kapitalbedarfsplanung!#REF!,0,Kapitalbedarfsplanung!$D11))</f>
        <v>#REF!</v>
      </c>
      <c r="U7" s="400" t="e">
        <f>IF(U$5&lt;12-#REF!+Kapitalbedarfsplanung!#REF!,0,IF('Kalk. int.'!U$5&gt;12-#REF!+Kapitalbedarfsplanung!#REF!,0,Kapitalbedarfsplanung!$D11))</f>
        <v>#REF!</v>
      </c>
      <c r="V7" s="400" t="e">
        <f>IF(V$5&lt;12-#REF!+Kapitalbedarfsplanung!#REF!,0,IF('Kalk. int.'!V$5&gt;12-#REF!+Kapitalbedarfsplanung!#REF!,0,Kapitalbedarfsplanung!$D11))</f>
        <v>#REF!</v>
      </c>
      <c r="W7" s="400" t="e">
        <f>IF(W$5&lt;12-#REF!+Kapitalbedarfsplanung!#REF!,0,IF('Kalk. int.'!W$5&gt;12-#REF!+Kapitalbedarfsplanung!#REF!,0,Kapitalbedarfsplanung!$D11))</f>
        <v>#REF!</v>
      </c>
      <c r="X7" s="400" t="e">
        <f>IF(X$5&lt;12-#REF!+Kapitalbedarfsplanung!#REF!,0,IF('Kalk. int.'!X$5&gt;12-#REF!+Kapitalbedarfsplanung!#REF!,0,Kapitalbedarfsplanung!$D11))</f>
        <v>#REF!</v>
      </c>
      <c r="Y7" s="400" t="e">
        <f>IF(Y$5&lt;12-#REF!+Kapitalbedarfsplanung!#REF!,0,IF('Kalk. int.'!Y$5&gt;12-#REF!+Kapitalbedarfsplanung!#REF!,0,Kapitalbedarfsplanung!$D11))</f>
        <v>#REF!</v>
      </c>
      <c r="Z7" s="400" t="e">
        <f>IF(Z$5&lt;12-#REF!+Kapitalbedarfsplanung!#REF!,0,IF('Kalk. int.'!Z$5&gt;12-#REF!+Kapitalbedarfsplanung!#REF!,0,Kapitalbedarfsplanung!$D11))</f>
        <v>#REF!</v>
      </c>
      <c r="AA7" s="400" t="e">
        <f>IF(AA$5&lt;12-#REF!+Kapitalbedarfsplanung!#REF!,0,IF('Kalk. int.'!AA$5&gt;12-#REF!+Kapitalbedarfsplanung!#REF!,0,Kapitalbedarfsplanung!$D11))</f>
        <v>#REF!</v>
      </c>
      <c r="AB7" s="400" t="e">
        <f>IF(AB$5&lt;12-#REF!+Kapitalbedarfsplanung!#REF!,0,IF('Kalk. int.'!AB$5&gt;12-#REF!+Kapitalbedarfsplanung!#REF!,0,Kapitalbedarfsplanung!$D11))</f>
        <v>#REF!</v>
      </c>
      <c r="AC7" s="400" t="e">
        <f>IF(AC$5&lt;12-#REF!+Kapitalbedarfsplanung!#REF!,0,IF('Kalk. int.'!AC$5&gt;12-#REF!+Kapitalbedarfsplanung!#REF!,0,Kapitalbedarfsplanung!$D11))</f>
        <v>#REF!</v>
      </c>
      <c r="AD7" s="400" t="e">
        <f>IF(AD$5&lt;12-#REF!+Kapitalbedarfsplanung!#REF!,0,IF('Kalk. int.'!AD$5&gt;12-#REF!+Kapitalbedarfsplanung!#REF!,0,Kapitalbedarfsplanung!$D11))</f>
        <v>#REF!</v>
      </c>
      <c r="AE7" s="400" t="e">
        <f>IF(AE$5&lt;12-#REF!+Kapitalbedarfsplanung!#REF!,0,IF('Kalk. int.'!AE$5&gt;12-#REF!+Kapitalbedarfsplanung!#REF!,0,Kapitalbedarfsplanung!$D11))</f>
        <v>#REF!</v>
      </c>
      <c r="AF7" s="400" t="e">
        <f>IF(AF$5&lt;12-#REF!+Kapitalbedarfsplanung!#REF!,0,IF('Kalk. int.'!AF$5&gt;12-#REF!+Kapitalbedarfsplanung!#REF!,0,Kapitalbedarfsplanung!$D11))</f>
        <v>#REF!</v>
      </c>
      <c r="AG7" s="400" t="e">
        <f>IF(AG$5&lt;12-#REF!+Kapitalbedarfsplanung!#REF!,0,IF('Kalk. int.'!AG$5&gt;12-#REF!+Kapitalbedarfsplanung!#REF!,0,Kapitalbedarfsplanung!$D11))</f>
        <v>#REF!</v>
      </c>
      <c r="AH7" s="400" t="e">
        <f>IF(AH$5&lt;12-#REF!+Kapitalbedarfsplanung!#REF!,0,IF('Kalk. int.'!AH$5&gt;12-#REF!+Kapitalbedarfsplanung!#REF!,0,Kapitalbedarfsplanung!$D11))</f>
        <v>#REF!</v>
      </c>
      <c r="AI7" s="400" t="e">
        <f>IF(AI$5&lt;12-#REF!+Kapitalbedarfsplanung!#REF!,0,IF('Kalk. int.'!AI$5&gt;12-#REF!+Kapitalbedarfsplanung!#REF!,0,Kapitalbedarfsplanung!$D11))</f>
        <v>#REF!</v>
      </c>
      <c r="AJ7" s="400" t="e">
        <f>IF(AJ$5&lt;12-#REF!+Kapitalbedarfsplanung!#REF!,0,IF('Kalk. int.'!AJ$5&gt;12-#REF!+Kapitalbedarfsplanung!#REF!,0,Kapitalbedarfsplanung!$D11))</f>
        <v>#REF!</v>
      </c>
      <c r="AK7" s="400" t="e">
        <f>IF(AK$5&lt;12-#REF!+Kapitalbedarfsplanung!#REF!,0,IF('Kalk. int.'!AK$5&gt;12-#REF!+Kapitalbedarfsplanung!#REF!,0,Kapitalbedarfsplanung!$D11))</f>
        <v>#REF!</v>
      </c>
      <c r="AL7" s="400" t="e">
        <f>IF(AL$5&lt;12-#REF!+Kapitalbedarfsplanung!#REF!,0,IF('Kalk. int.'!AL$5&gt;12-#REF!+Kapitalbedarfsplanung!#REF!,0,Kapitalbedarfsplanung!$D11))</f>
        <v>#REF!</v>
      </c>
      <c r="AM7" s="401" t="e">
        <f>IF(AM$5&lt;12-#REF!+Kapitalbedarfsplanung!#REF!,0,IF('Kalk. int.'!AM$5&gt;12-#REF!+Kapitalbedarfsplanung!#REF!,0,Kapitalbedarfsplanung!$D11))</f>
        <v>#REF!</v>
      </c>
    </row>
    <row r="8" spans="2:39" ht="45.6" customHeight="1">
      <c r="B8" s="378" t="s">
        <v>9</v>
      </c>
      <c r="C8" s="431" t="s">
        <v>8</v>
      </c>
      <c r="D8" s="399" t="e">
        <f>IF(D$5&lt;12-#REF!+Kapitalbedarfsplanung!#REF!,0,IF('Kalk. int.'!D$5&gt;12-#REF!+Kapitalbedarfsplanung!#REF!,0,Kapitalbedarfsplanung!$D12))</f>
        <v>#REF!</v>
      </c>
      <c r="E8" s="400" t="e">
        <f>IF(E$5&lt;12-#REF!+Kapitalbedarfsplanung!#REF!,0,IF('Kalk. int.'!E$5&gt;12-#REF!+Kapitalbedarfsplanung!#REF!,0,Kapitalbedarfsplanung!$D12))</f>
        <v>#REF!</v>
      </c>
      <c r="F8" s="400" t="e">
        <f>IF(F$5&lt;12-#REF!+Kapitalbedarfsplanung!#REF!,0,IF('Kalk. int.'!F$5&gt;12-#REF!+Kapitalbedarfsplanung!#REF!,0,Kapitalbedarfsplanung!$D12))</f>
        <v>#REF!</v>
      </c>
      <c r="G8" s="400" t="e">
        <f>IF(G$5&lt;12-#REF!+Kapitalbedarfsplanung!#REF!,0,IF('Kalk. int.'!G$5&gt;12-#REF!+Kapitalbedarfsplanung!#REF!,0,Kapitalbedarfsplanung!$D12))</f>
        <v>#REF!</v>
      </c>
      <c r="H8" s="400" t="e">
        <f>IF(H$5&lt;12-#REF!+Kapitalbedarfsplanung!#REF!,0,IF('Kalk. int.'!H$5&gt;12-#REF!+Kapitalbedarfsplanung!#REF!,0,Kapitalbedarfsplanung!$D12))</f>
        <v>#REF!</v>
      </c>
      <c r="I8" s="400" t="e">
        <f>IF(I$5&lt;12-#REF!+Kapitalbedarfsplanung!#REF!,0,IF('Kalk. int.'!I$5&gt;12-#REF!+Kapitalbedarfsplanung!#REF!,0,Kapitalbedarfsplanung!$D12))</f>
        <v>#REF!</v>
      </c>
      <c r="J8" s="400" t="e">
        <f>IF(J$5&lt;12-#REF!+Kapitalbedarfsplanung!#REF!,0,IF('Kalk. int.'!J$5&gt;12-#REF!+Kapitalbedarfsplanung!#REF!,0,Kapitalbedarfsplanung!$D12))</f>
        <v>#REF!</v>
      </c>
      <c r="K8" s="400" t="e">
        <f>IF(K$5&lt;12-#REF!+Kapitalbedarfsplanung!#REF!,0,IF('Kalk. int.'!K$5&gt;12-#REF!+Kapitalbedarfsplanung!#REF!,0,Kapitalbedarfsplanung!$D12))</f>
        <v>#REF!</v>
      </c>
      <c r="L8" s="400" t="e">
        <f>IF(L$5&lt;12-#REF!+Kapitalbedarfsplanung!#REF!,0,IF('Kalk. int.'!L$5&gt;12-#REF!+Kapitalbedarfsplanung!#REF!,0,Kapitalbedarfsplanung!$D12))</f>
        <v>#REF!</v>
      </c>
      <c r="M8" s="400" t="e">
        <f>IF(M$5&lt;12-#REF!+Kapitalbedarfsplanung!#REF!,0,IF('Kalk. int.'!M$5&gt;12-#REF!+Kapitalbedarfsplanung!#REF!,0,Kapitalbedarfsplanung!$D12))</f>
        <v>#REF!</v>
      </c>
      <c r="N8" s="400" t="e">
        <f>IF(N$5&lt;12-#REF!+Kapitalbedarfsplanung!#REF!,0,IF('Kalk. int.'!N$5&gt;12-#REF!+Kapitalbedarfsplanung!#REF!,0,Kapitalbedarfsplanung!$D12))</f>
        <v>#REF!</v>
      </c>
      <c r="O8" s="400" t="e">
        <f>IF(O$5&lt;12-#REF!+Kapitalbedarfsplanung!#REF!,0,IF('Kalk. int.'!O$5&gt;12-#REF!+Kapitalbedarfsplanung!#REF!,0,Kapitalbedarfsplanung!$D12))</f>
        <v>#REF!</v>
      </c>
      <c r="P8" s="400" t="e">
        <f>IF(P$5&lt;12-#REF!+Kapitalbedarfsplanung!#REF!,0,IF('Kalk. int.'!P$5&gt;12-#REF!+Kapitalbedarfsplanung!#REF!,0,Kapitalbedarfsplanung!$D12))</f>
        <v>#REF!</v>
      </c>
      <c r="Q8" s="400" t="e">
        <f>IF(Q$5&lt;12-#REF!+Kapitalbedarfsplanung!#REF!,0,IF('Kalk. int.'!Q$5&gt;12-#REF!+Kapitalbedarfsplanung!#REF!,0,Kapitalbedarfsplanung!$D12))</f>
        <v>#REF!</v>
      </c>
      <c r="R8" s="400" t="e">
        <f>IF(R$5&lt;12-#REF!+Kapitalbedarfsplanung!#REF!,0,IF('Kalk. int.'!R$5&gt;12-#REF!+Kapitalbedarfsplanung!#REF!,0,Kapitalbedarfsplanung!$D12))</f>
        <v>#REF!</v>
      </c>
      <c r="S8" s="400" t="e">
        <f>IF(S$5&lt;12-#REF!+Kapitalbedarfsplanung!#REF!,0,IF('Kalk. int.'!S$5&gt;12-#REF!+Kapitalbedarfsplanung!#REF!,0,Kapitalbedarfsplanung!$D12))</f>
        <v>#REF!</v>
      </c>
      <c r="T8" s="400" t="e">
        <f>IF(T$5&lt;12-#REF!+Kapitalbedarfsplanung!#REF!,0,IF('Kalk. int.'!T$5&gt;12-#REF!+Kapitalbedarfsplanung!#REF!,0,Kapitalbedarfsplanung!$D12))</f>
        <v>#REF!</v>
      </c>
      <c r="U8" s="400" t="e">
        <f>IF(U$5&lt;12-#REF!+Kapitalbedarfsplanung!#REF!,0,IF('Kalk. int.'!U$5&gt;12-#REF!+Kapitalbedarfsplanung!#REF!,0,Kapitalbedarfsplanung!$D12))</f>
        <v>#REF!</v>
      </c>
      <c r="V8" s="400" t="e">
        <f>IF(V$5&lt;12-#REF!+Kapitalbedarfsplanung!#REF!,0,IF('Kalk. int.'!V$5&gt;12-#REF!+Kapitalbedarfsplanung!#REF!,0,Kapitalbedarfsplanung!$D12))</f>
        <v>#REF!</v>
      </c>
      <c r="W8" s="400" t="e">
        <f>IF(W$5&lt;12-#REF!+Kapitalbedarfsplanung!#REF!,0,IF('Kalk. int.'!W$5&gt;12-#REF!+Kapitalbedarfsplanung!#REF!,0,Kapitalbedarfsplanung!$D12))</f>
        <v>#REF!</v>
      </c>
      <c r="X8" s="400" t="e">
        <f>IF(X$5&lt;12-#REF!+Kapitalbedarfsplanung!#REF!,0,IF('Kalk. int.'!X$5&gt;12-#REF!+Kapitalbedarfsplanung!#REF!,0,Kapitalbedarfsplanung!$D12))</f>
        <v>#REF!</v>
      </c>
      <c r="Y8" s="400" t="e">
        <f>IF(Y$5&lt;12-#REF!+Kapitalbedarfsplanung!#REF!,0,IF('Kalk. int.'!Y$5&gt;12-#REF!+Kapitalbedarfsplanung!#REF!,0,Kapitalbedarfsplanung!$D12))</f>
        <v>#REF!</v>
      </c>
      <c r="Z8" s="400" t="e">
        <f>IF(Z$5&lt;12-#REF!+Kapitalbedarfsplanung!#REF!,0,IF('Kalk. int.'!Z$5&gt;12-#REF!+Kapitalbedarfsplanung!#REF!,0,Kapitalbedarfsplanung!$D12))</f>
        <v>#REF!</v>
      </c>
      <c r="AA8" s="400" t="e">
        <f>IF(AA$5&lt;12-#REF!+Kapitalbedarfsplanung!#REF!,0,IF('Kalk. int.'!AA$5&gt;12-#REF!+Kapitalbedarfsplanung!#REF!,0,Kapitalbedarfsplanung!$D12))</f>
        <v>#REF!</v>
      </c>
      <c r="AB8" s="400" t="e">
        <f>IF(AB$5&lt;12-#REF!+Kapitalbedarfsplanung!#REF!,0,IF('Kalk. int.'!AB$5&gt;12-#REF!+Kapitalbedarfsplanung!#REF!,0,Kapitalbedarfsplanung!$D12))</f>
        <v>#REF!</v>
      </c>
      <c r="AC8" s="400" t="e">
        <f>IF(AC$5&lt;12-#REF!+Kapitalbedarfsplanung!#REF!,0,IF('Kalk. int.'!AC$5&gt;12-#REF!+Kapitalbedarfsplanung!#REF!,0,Kapitalbedarfsplanung!$D12))</f>
        <v>#REF!</v>
      </c>
      <c r="AD8" s="400" t="e">
        <f>IF(AD$5&lt;12-#REF!+Kapitalbedarfsplanung!#REF!,0,IF('Kalk. int.'!AD$5&gt;12-#REF!+Kapitalbedarfsplanung!#REF!,0,Kapitalbedarfsplanung!$D12))</f>
        <v>#REF!</v>
      </c>
      <c r="AE8" s="400" t="e">
        <f>IF(AE$5&lt;12-#REF!+Kapitalbedarfsplanung!#REF!,0,IF('Kalk. int.'!AE$5&gt;12-#REF!+Kapitalbedarfsplanung!#REF!,0,Kapitalbedarfsplanung!$D12))</f>
        <v>#REF!</v>
      </c>
      <c r="AF8" s="400" t="e">
        <f>IF(AF$5&lt;12-#REF!+Kapitalbedarfsplanung!#REF!,0,IF('Kalk. int.'!AF$5&gt;12-#REF!+Kapitalbedarfsplanung!#REF!,0,Kapitalbedarfsplanung!$D12))</f>
        <v>#REF!</v>
      </c>
      <c r="AG8" s="400" t="e">
        <f>IF(AG$5&lt;12-#REF!+Kapitalbedarfsplanung!#REF!,0,IF('Kalk. int.'!AG$5&gt;12-#REF!+Kapitalbedarfsplanung!#REF!,0,Kapitalbedarfsplanung!$D12))</f>
        <v>#REF!</v>
      </c>
      <c r="AH8" s="400" t="e">
        <f>IF(AH$5&lt;12-#REF!+Kapitalbedarfsplanung!#REF!,0,IF('Kalk. int.'!AH$5&gt;12-#REF!+Kapitalbedarfsplanung!#REF!,0,Kapitalbedarfsplanung!$D12))</f>
        <v>#REF!</v>
      </c>
      <c r="AI8" s="400" t="e">
        <f>IF(AI$5&lt;12-#REF!+Kapitalbedarfsplanung!#REF!,0,IF('Kalk. int.'!AI$5&gt;12-#REF!+Kapitalbedarfsplanung!#REF!,0,Kapitalbedarfsplanung!$D12))</f>
        <v>#REF!</v>
      </c>
      <c r="AJ8" s="400" t="e">
        <f>IF(AJ$5&lt;12-#REF!+Kapitalbedarfsplanung!#REF!,0,IF('Kalk. int.'!AJ$5&gt;12-#REF!+Kapitalbedarfsplanung!#REF!,0,Kapitalbedarfsplanung!$D12))</f>
        <v>#REF!</v>
      </c>
      <c r="AK8" s="400" t="e">
        <f>IF(AK$5&lt;12-#REF!+Kapitalbedarfsplanung!#REF!,0,IF('Kalk. int.'!AK$5&gt;12-#REF!+Kapitalbedarfsplanung!#REF!,0,Kapitalbedarfsplanung!$D12))</f>
        <v>#REF!</v>
      </c>
      <c r="AL8" s="400" t="e">
        <f>IF(AL$5&lt;12-#REF!+Kapitalbedarfsplanung!#REF!,0,IF('Kalk. int.'!AL$5&gt;12-#REF!+Kapitalbedarfsplanung!#REF!,0,Kapitalbedarfsplanung!$D12))</f>
        <v>#REF!</v>
      </c>
      <c r="AM8" s="401" t="e">
        <f>IF(AM$5&lt;12-#REF!+Kapitalbedarfsplanung!#REF!,0,IF('Kalk. int.'!AM$5&gt;12-#REF!+Kapitalbedarfsplanung!#REF!,0,Kapitalbedarfsplanung!$D12))</f>
        <v>#REF!</v>
      </c>
    </row>
    <row r="9" spans="2:39" ht="15.75">
      <c r="B9" s="378" t="s">
        <v>1420</v>
      </c>
      <c r="C9" s="431"/>
      <c r="D9" s="399"/>
      <c r="E9" s="400"/>
      <c r="F9" s="400"/>
      <c r="G9" s="400"/>
      <c r="H9" s="400"/>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00"/>
      <c r="AM9" s="401"/>
    </row>
    <row r="10" spans="2:39" ht="15.75">
      <c r="B10" s="378" t="s">
        <v>1421</v>
      </c>
      <c r="C10" s="431"/>
      <c r="D10" s="399" t="e">
        <f>IF(D$5&lt;12-#REF!+Kapitalbedarfsplanung!#REF!,0,IF('Kalk. int.'!D$5&gt;12-#REF!+Kapitalbedarfsplanung!#REF!,0,Kapitalbedarfsplanung!#REF!))</f>
        <v>#REF!</v>
      </c>
      <c r="E10" s="400" t="e">
        <f>IF(E$5&lt;12-#REF!+Kapitalbedarfsplanung!#REF!,0,IF('Kalk. int.'!E$5&gt;12-#REF!+Kapitalbedarfsplanung!#REF!,0,Kapitalbedarfsplanung!#REF!))</f>
        <v>#REF!</v>
      </c>
      <c r="F10" s="400" t="e">
        <f>IF(F$5&lt;12-#REF!+Kapitalbedarfsplanung!#REF!,0,IF('Kalk. int.'!F$5&gt;12-#REF!+Kapitalbedarfsplanung!#REF!,0,Kapitalbedarfsplanung!#REF!))</f>
        <v>#REF!</v>
      </c>
      <c r="G10" s="400" t="e">
        <f>IF(G$5&lt;12-#REF!+Kapitalbedarfsplanung!#REF!,0,IF('Kalk. int.'!G$5&gt;12-#REF!+Kapitalbedarfsplanung!#REF!,0,Kapitalbedarfsplanung!#REF!))</f>
        <v>#REF!</v>
      </c>
      <c r="H10" s="400" t="e">
        <f>IF(H$5&lt;12-#REF!+Kapitalbedarfsplanung!#REF!,0,IF('Kalk. int.'!H$5&gt;12-#REF!+Kapitalbedarfsplanung!#REF!,0,Kapitalbedarfsplanung!#REF!))</f>
        <v>#REF!</v>
      </c>
      <c r="I10" s="400" t="e">
        <f>IF(I$5&lt;12-#REF!+Kapitalbedarfsplanung!#REF!,0,IF('Kalk. int.'!I$5&gt;12-#REF!+Kapitalbedarfsplanung!#REF!,0,Kapitalbedarfsplanung!#REF!))</f>
        <v>#REF!</v>
      </c>
      <c r="J10" s="400" t="e">
        <f>IF(J$5&lt;12-#REF!+Kapitalbedarfsplanung!#REF!,0,IF('Kalk. int.'!J$5&gt;12-#REF!+Kapitalbedarfsplanung!#REF!,0,Kapitalbedarfsplanung!#REF!))</f>
        <v>#REF!</v>
      </c>
      <c r="K10" s="400" t="e">
        <f>IF(K$5&lt;12-#REF!+Kapitalbedarfsplanung!#REF!,0,IF('Kalk. int.'!K$5&gt;12-#REF!+Kapitalbedarfsplanung!#REF!,0,Kapitalbedarfsplanung!#REF!))</f>
        <v>#REF!</v>
      </c>
      <c r="L10" s="400" t="e">
        <f>IF(L$5&lt;12-#REF!+Kapitalbedarfsplanung!#REF!,0,IF('Kalk. int.'!L$5&gt;12-#REF!+Kapitalbedarfsplanung!#REF!,0,Kapitalbedarfsplanung!#REF!))</f>
        <v>#REF!</v>
      </c>
      <c r="M10" s="400" t="e">
        <f>IF(M$5&lt;12-#REF!+Kapitalbedarfsplanung!#REF!,0,IF('Kalk. int.'!M$5&gt;12-#REF!+Kapitalbedarfsplanung!#REF!,0,Kapitalbedarfsplanung!#REF!))</f>
        <v>#REF!</v>
      </c>
      <c r="N10" s="400" t="e">
        <f>IF(N$5&lt;12-#REF!+Kapitalbedarfsplanung!#REF!,0,IF('Kalk. int.'!N$5&gt;12-#REF!+Kapitalbedarfsplanung!#REF!,0,Kapitalbedarfsplanung!#REF!))</f>
        <v>#REF!</v>
      </c>
      <c r="O10" s="400" t="e">
        <f>IF(O$5&lt;12-#REF!+Kapitalbedarfsplanung!#REF!,0,IF('Kalk. int.'!O$5&gt;12-#REF!+Kapitalbedarfsplanung!#REF!,0,Kapitalbedarfsplanung!#REF!))</f>
        <v>#REF!</v>
      </c>
      <c r="P10" s="400" t="e">
        <f>IF(P$5&lt;12-#REF!+Kapitalbedarfsplanung!#REF!,0,IF('Kalk. int.'!P$5&gt;12-#REF!+Kapitalbedarfsplanung!#REF!,0,Kapitalbedarfsplanung!#REF!))</f>
        <v>#REF!</v>
      </c>
      <c r="Q10" s="400" t="e">
        <f>IF(Q$5&lt;12-#REF!+Kapitalbedarfsplanung!#REF!,0,IF('Kalk. int.'!Q$5&gt;12-#REF!+Kapitalbedarfsplanung!#REF!,0,Kapitalbedarfsplanung!#REF!))</f>
        <v>#REF!</v>
      </c>
      <c r="R10" s="400" t="e">
        <f>IF(R$5&lt;12-#REF!+Kapitalbedarfsplanung!#REF!,0,IF('Kalk. int.'!R$5&gt;12-#REF!+Kapitalbedarfsplanung!#REF!,0,Kapitalbedarfsplanung!#REF!))</f>
        <v>#REF!</v>
      </c>
      <c r="S10" s="400" t="e">
        <f>IF(S$5&lt;12-#REF!+Kapitalbedarfsplanung!#REF!,0,IF('Kalk. int.'!S$5&gt;12-#REF!+Kapitalbedarfsplanung!#REF!,0,Kapitalbedarfsplanung!#REF!))</f>
        <v>#REF!</v>
      </c>
      <c r="T10" s="400" t="e">
        <f>IF(T$5&lt;12-#REF!+Kapitalbedarfsplanung!#REF!,0,IF('Kalk. int.'!T$5&gt;12-#REF!+Kapitalbedarfsplanung!#REF!,0,Kapitalbedarfsplanung!#REF!))</f>
        <v>#REF!</v>
      </c>
      <c r="U10" s="400" t="e">
        <f>IF(U$5&lt;12-#REF!+Kapitalbedarfsplanung!#REF!,0,IF('Kalk. int.'!U$5&gt;12-#REF!+Kapitalbedarfsplanung!#REF!,0,Kapitalbedarfsplanung!#REF!))</f>
        <v>#REF!</v>
      </c>
      <c r="V10" s="400" t="e">
        <f>IF(V$5&lt;12-#REF!+Kapitalbedarfsplanung!#REF!,0,IF('Kalk. int.'!V$5&gt;12-#REF!+Kapitalbedarfsplanung!#REF!,0,Kapitalbedarfsplanung!#REF!))</f>
        <v>#REF!</v>
      </c>
      <c r="W10" s="400" t="e">
        <f>IF(W$5&lt;12-#REF!+Kapitalbedarfsplanung!#REF!,0,IF('Kalk. int.'!W$5&gt;12-#REF!+Kapitalbedarfsplanung!#REF!,0,Kapitalbedarfsplanung!#REF!))</f>
        <v>#REF!</v>
      </c>
      <c r="X10" s="400" t="e">
        <f>IF(X$5&lt;12-#REF!+Kapitalbedarfsplanung!#REF!,0,IF('Kalk. int.'!X$5&gt;12-#REF!+Kapitalbedarfsplanung!#REF!,0,Kapitalbedarfsplanung!#REF!))</f>
        <v>#REF!</v>
      </c>
      <c r="Y10" s="400" t="e">
        <f>IF(Y$5&lt;12-#REF!+Kapitalbedarfsplanung!#REF!,0,IF('Kalk. int.'!Y$5&gt;12-#REF!+Kapitalbedarfsplanung!#REF!,0,Kapitalbedarfsplanung!#REF!))</f>
        <v>#REF!</v>
      </c>
      <c r="Z10" s="400" t="e">
        <f>IF(Z$5&lt;12-#REF!+Kapitalbedarfsplanung!#REF!,0,IF('Kalk. int.'!Z$5&gt;12-#REF!+Kapitalbedarfsplanung!#REF!,0,Kapitalbedarfsplanung!#REF!))</f>
        <v>#REF!</v>
      </c>
      <c r="AA10" s="400" t="e">
        <f>IF(AA$5&lt;12-#REF!+Kapitalbedarfsplanung!#REF!,0,IF('Kalk. int.'!AA$5&gt;12-#REF!+Kapitalbedarfsplanung!#REF!,0,Kapitalbedarfsplanung!#REF!))</f>
        <v>#REF!</v>
      </c>
      <c r="AB10" s="400" t="e">
        <f>IF(AB$5&lt;12-#REF!+Kapitalbedarfsplanung!#REF!,0,IF('Kalk. int.'!AB$5&gt;12-#REF!+Kapitalbedarfsplanung!#REF!,0,Kapitalbedarfsplanung!#REF!))</f>
        <v>#REF!</v>
      </c>
      <c r="AC10" s="400" t="e">
        <f>IF(AC$5&lt;12-#REF!+Kapitalbedarfsplanung!#REF!,0,IF('Kalk. int.'!AC$5&gt;12-#REF!+Kapitalbedarfsplanung!#REF!,0,Kapitalbedarfsplanung!#REF!))</f>
        <v>#REF!</v>
      </c>
      <c r="AD10" s="400" t="e">
        <f>IF(AD$5&lt;12-#REF!+Kapitalbedarfsplanung!#REF!,0,IF('Kalk. int.'!AD$5&gt;12-#REF!+Kapitalbedarfsplanung!#REF!,0,Kapitalbedarfsplanung!#REF!))</f>
        <v>#REF!</v>
      </c>
      <c r="AE10" s="400" t="e">
        <f>IF(AE$5&lt;12-#REF!+Kapitalbedarfsplanung!#REF!,0,IF('Kalk. int.'!AE$5&gt;12-#REF!+Kapitalbedarfsplanung!#REF!,0,Kapitalbedarfsplanung!#REF!))</f>
        <v>#REF!</v>
      </c>
      <c r="AF10" s="400" t="e">
        <f>IF(AF$5&lt;12-#REF!+Kapitalbedarfsplanung!#REF!,0,IF('Kalk. int.'!AF$5&gt;12-#REF!+Kapitalbedarfsplanung!#REF!,0,Kapitalbedarfsplanung!#REF!))</f>
        <v>#REF!</v>
      </c>
      <c r="AG10" s="400" t="e">
        <f>IF(AG$5&lt;12-#REF!+Kapitalbedarfsplanung!#REF!,0,IF('Kalk. int.'!AG$5&gt;12-#REF!+Kapitalbedarfsplanung!#REF!,0,Kapitalbedarfsplanung!#REF!))</f>
        <v>#REF!</v>
      </c>
      <c r="AH10" s="400" t="e">
        <f>IF(AH$5&lt;12-#REF!+Kapitalbedarfsplanung!#REF!,0,IF('Kalk. int.'!AH$5&gt;12-#REF!+Kapitalbedarfsplanung!#REF!,0,Kapitalbedarfsplanung!#REF!))</f>
        <v>#REF!</v>
      </c>
      <c r="AI10" s="400" t="e">
        <f>IF(AI$5&lt;12-#REF!+Kapitalbedarfsplanung!#REF!,0,IF('Kalk. int.'!AI$5&gt;12-#REF!+Kapitalbedarfsplanung!#REF!,0,Kapitalbedarfsplanung!#REF!))</f>
        <v>#REF!</v>
      </c>
      <c r="AJ10" s="400" t="e">
        <f>IF(AJ$5&lt;12-#REF!+Kapitalbedarfsplanung!#REF!,0,IF('Kalk. int.'!AJ$5&gt;12-#REF!+Kapitalbedarfsplanung!#REF!,0,Kapitalbedarfsplanung!#REF!))</f>
        <v>#REF!</v>
      </c>
      <c r="AK10" s="400" t="e">
        <f>IF(AK$5&lt;12-#REF!+Kapitalbedarfsplanung!#REF!,0,IF('Kalk. int.'!AK$5&gt;12-#REF!+Kapitalbedarfsplanung!#REF!,0,Kapitalbedarfsplanung!#REF!))</f>
        <v>#REF!</v>
      </c>
      <c r="AL10" s="400" t="e">
        <f>IF(AL$5&lt;12-#REF!+Kapitalbedarfsplanung!#REF!,0,IF('Kalk. int.'!AL$5&gt;12-#REF!+Kapitalbedarfsplanung!#REF!,0,Kapitalbedarfsplanung!#REF!))</f>
        <v>#REF!</v>
      </c>
      <c r="AM10" s="401" t="e">
        <f>IF(AM$5&lt;12-#REF!+Kapitalbedarfsplanung!#REF!,0,IF('Kalk. int.'!AM$5&gt;12-#REF!+Kapitalbedarfsplanung!#REF!,0,Kapitalbedarfsplanung!#REF!))</f>
        <v>#REF!</v>
      </c>
    </row>
    <row r="11" spans="2:39" ht="15.75">
      <c r="B11" s="378" t="s">
        <v>1421</v>
      </c>
      <c r="C11" s="431"/>
      <c r="D11" s="399" t="e">
        <f>IF(D$5&lt;12-#REF!+Kapitalbedarfsplanung!#REF!,0,IF('Kalk. int.'!D$5&gt;12-#REF!+Kapitalbedarfsplanung!#REF!,0,Kapitalbedarfsplanung!#REF!))</f>
        <v>#REF!</v>
      </c>
      <c r="E11" s="400" t="e">
        <f>IF(E$5&lt;12-#REF!+Kapitalbedarfsplanung!#REF!,0,IF('Kalk. int.'!E$5&gt;12-#REF!+Kapitalbedarfsplanung!#REF!,0,Kapitalbedarfsplanung!#REF!))</f>
        <v>#REF!</v>
      </c>
      <c r="F11" s="400" t="e">
        <f>IF(F$5&lt;12-#REF!+Kapitalbedarfsplanung!#REF!,0,IF('Kalk. int.'!F$5&gt;12-#REF!+Kapitalbedarfsplanung!#REF!,0,Kapitalbedarfsplanung!#REF!))</f>
        <v>#REF!</v>
      </c>
      <c r="G11" s="400" t="e">
        <f>IF(G$5&lt;12-#REF!+Kapitalbedarfsplanung!#REF!,0,IF('Kalk. int.'!G$5&gt;12-#REF!+Kapitalbedarfsplanung!#REF!,0,Kapitalbedarfsplanung!#REF!))</f>
        <v>#REF!</v>
      </c>
      <c r="H11" s="400" t="e">
        <f>IF(H$5&lt;12-#REF!+Kapitalbedarfsplanung!#REF!,0,IF('Kalk. int.'!H$5&gt;12-#REF!+Kapitalbedarfsplanung!#REF!,0,Kapitalbedarfsplanung!#REF!))</f>
        <v>#REF!</v>
      </c>
      <c r="I11" s="400" t="e">
        <f>IF(I$5&lt;12-#REF!+Kapitalbedarfsplanung!#REF!,0,IF('Kalk. int.'!I$5&gt;12-#REF!+Kapitalbedarfsplanung!#REF!,0,Kapitalbedarfsplanung!#REF!))</f>
        <v>#REF!</v>
      </c>
      <c r="J11" s="400" t="e">
        <f>IF(J$5&lt;12-#REF!+Kapitalbedarfsplanung!#REF!,0,IF('Kalk. int.'!J$5&gt;12-#REF!+Kapitalbedarfsplanung!#REF!,0,Kapitalbedarfsplanung!#REF!))</f>
        <v>#REF!</v>
      </c>
      <c r="K11" s="400" t="e">
        <f>IF(K$5&lt;12-#REF!+Kapitalbedarfsplanung!#REF!,0,IF('Kalk. int.'!K$5&gt;12-#REF!+Kapitalbedarfsplanung!#REF!,0,Kapitalbedarfsplanung!#REF!))</f>
        <v>#REF!</v>
      </c>
      <c r="L11" s="400" t="e">
        <f>IF(L$5&lt;12-#REF!+Kapitalbedarfsplanung!#REF!,0,IF('Kalk. int.'!L$5&gt;12-#REF!+Kapitalbedarfsplanung!#REF!,0,Kapitalbedarfsplanung!#REF!))</f>
        <v>#REF!</v>
      </c>
      <c r="M11" s="400" t="e">
        <f>IF(M$5&lt;12-#REF!+Kapitalbedarfsplanung!#REF!,0,IF('Kalk. int.'!M$5&gt;12-#REF!+Kapitalbedarfsplanung!#REF!,0,Kapitalbedarfsplanung!#REF!))</f>
        <v>#REF!</v>
      </c>
      <c r="N11" s="400" t="e">
        <f>IF(N$5&lt;12-#REF!+Kapitalbedarfsplanung!#REF!,0,IF('Kalk. int.'!N$5&gt;12-#REF!+Kapitalbedarfsplanung!#REF!,0,Kapitalbedarfsplanung!#REF!))</f>
        <v>#REF!</v>
      </c>
      <c r="O11" s="400" t="e">
        <f>IF(O$5&lt;12-#REF!+Kapitalbedarfsplanung!#REF!,0,IF('Kalk. int.'!O$5&gt;12-#REF!+Kapitalbedarfsplanung!#REF!,0,Kapitalbedarfsplanung!#REF!))</f>
        <v>#REF!</v>
      </c>
      <c r="P11" s="400" t="e">
        <f>IF(P$5&lt;12-#REF!+Kapitalbedarfsplanung!#REF!,0,IF('Kalk. int.'!P$5&gt;12-#REF!+Kapitalbedarfsplanung!#REF!,0,Kapitalbedarfsplanung!#REF!))</f>
        <v>#REF!</v>
      </c>
      <c r="Q11" s="400" t="e">
        <f>IF(Q$5&lt;12-#REF!+Kapitalbedarfsplanung!#REF!,0,IF('Kalk. int.'!Q$5&gt;12-#REF!+Kapitalbedarfsplanung!#REF!,0,Kapitalbedarfsplanung!#REF!))</f>
        <v>#REF!</v>
      </c>
      <c r="R11" s="400" t="e">
        <f>IF(R$5&lt;12-#REF!+Kapitalbedarfsplanung!#REF!,0,IF('Kalk. int.'!R$5&gt;12-#REF!+Kapitalbedarfsplanung!#REF!,0,Kapitalbedarfsplanung!#REF!))</f>
        <v>#REF!</v>
      </c>
      <c r="S11" s="400" t="e">
        <f>IF(S$5&lt;12-#REF!+Kapitalbedarfsplanung!#REF!,0,IF('Kalk. int.'!S$5&gt;12-#REF!+Kapitalbedarfsplanung!#REF!,0,Kapitalbedarfsplanung!#REF!))</f>
        <v>#REF!</v>
      </c>
      <c r="T11" s="400" t="e">
        <f>IF(T$5&lt;12-#REF!+Kapitalbedarfsplanung!#REF!,0,IF('Kalk. int.'!T$5&gt;12-#REF!+Kapitalbedarfsplanung!#REF!,0,Kapitalbedarfsplanung!#REF!))</f>
        <v>#REF!</v>
      </c>
      <c r="U11" s="400" t="e">
        <f>IF(U$5&lt;12-#REF!+Kapitalbedarfsplanung!#REF!,0,IF('Kalk. int.'!U$5&gt;12-#REF!+Kapitalbedarfsplanung!#REF!,0,Kapitalbedarfsplanung!#REF!))</f>
        <v>#REF!</v>
      </c>
      <c r="V11" s="400" t="e">
        <f>IF(V$5&lt;12-#REF!+Kapitalbedarfsplanung!#REF!,0,IF('Kalk. int.'!V$5&gt;12-#REF!+Kapitalbedarfsplanung!#REF!,0,Kapitalbedarfsplanung!#REF!))</f>
        <v>#REF!</v>
      </c>
      <c r="W11" s="400" t="e">
        <f>IF(W$5&lt;12-#REF!+Kapitalbedarfsplanung!#REF!,0,IF('Kalk. int.'!W$5&gt;12-#REF!+Kapitalbedarfsplanung!#REF!,0,Kapitalbedarfsplanung!#REF!))</f>
        <v>#REF!</v>
      </c>
      <c r="X11" s="400" t="e">
        <f>IF(X$5&lt;12-#REF!+Kapitalbedarfsplanung!#REF!,0,IF('Kalk. int.'!X$5&gt;12-#REF!+Kapitalbedarfsplanung!#REF!,0,Kapitalbedarfsplanung!#REF!))</f>
        <v>#REF!</v>
      </c>
      <c r="Y11" s="400" t="e">
        <f>IF(Y$5&lt;12-#REF!+Kapitalbedarfsplanung!#REF!,0,IF('Kalk. int.'!Y$5&gt;12-#REF!+Kapitalbedarfsplanung!#REF!,0,Kapitalbedarfsplanung!#REF!))</f>
        <v>#REF!</v>
      </c>
      <c r="Z11" s="400" t="e">
        <f>IF(Z$5&lt;12-#REF!+Kapitalbedarfsplanung!#REF!,0,IF('Kalk. int.'!Z$5&gt;12-#REF!+Kapitalbedarfsplanung!#REF!,0,Kapitalbedarfsplanung!#REF!))</f>
        <v>#REF!</v>
      </c>
      <c r="AA11" s="400" t="e">
        <f>IF(AA$5&lt;12-#REF!+Kapitalbedarfsplanung!#REF!,0,IF('Kalk. int.'!AA$5&gt;12-#REF!+Kapitalbedarfsplanung!#REF!,0,Kapitalbedarfsplanung!#REF!))</f>
        <v>#REF!</v>
      </c>
      <c r="AB11" s="400" t="e">
        <f>IF(AB$5&lt;12-#REF!+Kapitalbedarfsplanung!#REF!,0,IF('Kalk. int.'!AB$5&gt;12-#REF!+Kapitalbedarfsplanung!#REF!,0,Kapitalbedarfsplanung!#REF!))</f>
        <v>#REF!</v>
      </c>
      <c r="AC11" s="400" t="e">
        <f>IF(AC$5&lt;12-#REF!+Kapitalbedarfsplanung!#REF!,0,IF('Kalk. int.'!AC$5&gt;12-#REF!+Kapitalbedarfsplanung!#REF!,0,Kapitalbedarfsplanung!#REF!))</f>
        <v>#REF!</v>
      </c>
      <c r="AD11" s="400" t="e">
        <f>IF(AD$5&lt;12-#REF!+Kapitalbedarfsplanung!#REF!,0,IF('Kalk. int.'!AD$5&gt;12-#REF!+Kapitalbedarfsplanung!#REF!,0,Kapitalbedarfsplanung!#REF!))</f>
        <v>#REF!</v>
      </c>
      <c r="AE11" s="400" t="e">
        <f>IF(AE$5&lt;12-#REF!+Kapitalbedarfsplanung!#REF!,0,IF('Kalk. int.'!AE$5&gt;12-#REF!+Kapitalbedarfsplanung!#REF!,0,Kapitalbedarfsplanung!#REF!))</f>
        <v>#REF!</v>
      </c>
      <c r="AF11" s="400" t="e">
        <f>IF(AF$5&lt;12-#REF!+Kapitalbedarfsplanung!#REF!,0,IF('Kalk. int.'!AF$5&gt;12-#REF!+Kapitalbedarfsplanung!#REF!,0,Kapitalbedarfsplanung!#REF!))</f>
        <v>#REF!</v>
      </c>
      <c r="AG11" s="400" t="e">
        <f>IF(AG$5&lt;12-#REF!+Kapitalbedarfsplanung!#REF!,0,IF('Kalk. int.'!AG$5&gt;12-#REF!+Kapitalbedarfsplanung!#REF!,0,Kapitalbedarfsplanung!#REF!))</f>
        <v>#REF!</v>
      </c>
      <c r="AH11" s="400" t="e">
        <f>IF(AH$5&lt;12-#REF!+Kapitalbedarfsplanung!#REF!,0,IF('Kalk. int.'!AH$5&gt;12-#REF!+Kapitalbedarfsplanung!#REF!,0,Kapitalbedarfsplanung!#REF!))</f>
        <v>#REF!</v>
      </c>
      <c r="AI11" s="400" t="e">
        <f>IF(AI$5&lt;12-#REF!+Kapitalbedarfsplanung!#REF!,0,IF('Kalk. int.'!AI$5&gt;12-#REF!+Kapitalbedarfsplanung!#REF!,0,Kapitalbedarfsplanung!#REF!))</f>
        <v>#REF!</v>
      </c>
      <c r="AJ11" s="400" t="e">
        <f>IF(AJ$5&lt;12-#REF!+Kapitalbedarfsplanung!#REF!,0,IF('Kalk. int.'!AJ$5&gt;12-#REF!+Kapitalbedarfsplanung!#REF!,0,Kapitalbedarfsplanung!#REF!))</f>
        <v>#REF!</v>
      </c>
      <c r="AK11" s="400" t="e">
        <f>IF(AK$5&lt;12-#REF!+Kapitalbedarfsplanung!#REF!,0,IF('Kalk. int.'!AK$5&gt;12-#REF!+Kapitalbedarfsplanung!#REF!,0,Kapitalbedarfsplanung!#REF!))</f>
        <v>#REF!</v>
      </c>
      <c r="AL11" s="400" t="e">
        <f>IF(AL$5&lt;12-#REF!+Kapitalbedarfsplanung!#REF!,0,IF('Kalk. int.'!AL$5&gt;12-#REF!+Kapitalbedarfsplanung!#REF!,0,Kapitalbedarfsplanung!#REF!))</f>
        <v>#REF!</v>
      </c>
      <c r="AM11" s="401" t="e">
        <f>IF(AM$5&lt;12-#REF!+Kapitalbedarfsplanung!#REF!,0,IF('Kalk. int.'!AM$5&gt;12-#REF!+Kapitalbedarfsplanung!#REF!,0,Kapitalbedarfsplanung!#REF!))</f>
        <v>#REF!</v>
      </c>
    </row>
    <row r="12" spans="2:39" ht="15.75">
      <c r="B12" s="378" t="s">
        <v>1421</v>
      </c>
      <c r="C12" s="431"/>
      <c r="D12" s="399" t="e">
        <f>IF(D$5&lt;12-#REF!+Kapitalbedarfsplanung!#REF!,0,IF('Kalk. int.'!D$5&gt;12-#REF!+Kapitalbedarfsplanung!#REF!,0,Kapitalbedarfsplanung!#REF!))</f>
        <v>#REF!</v>
      </c>
      <c r="E12" s="400" t="e">
        <f>IF(E$5&lt;12-#REF!+Kapitalbedarfsplanung!#REF!,0,IF('Kalk. int.'!E$5&gt;12-#REF!+Kapitalbedarfsplanung!#REF!,0,Kapitalbedarfsplanung!#REF!))</f>
        <v>#REF!</v>
      </c>
      <c r="F12" s="400" t="e">
        <f>IF(F$5&lt;12-#REF!+Kapitalbedarfsplanung!#REF!,0,IF('Kalk. int.'!F$5&gt;12-#REF!+Kapitalbedarfsplanung!#REF!,0,Kapitalbedarfsplanung!#REF!))</f>
        <v>#REF!</v>
      </c>
      <c r="G12" s="400" t="e">
        <f>IF(G$5&lt;12-#REF!+Kapitalbedarfsplanung!#REF!,0,IF('Kalk. int.'!G$5&gt;12-#REF!+Kapitalbedarfsplanung!#REF!,0,Kapitalbedarfsplanung!#REF!))</f>
        <v>#REF!</v>
      </c>
      <c r="H12" s="400" t="e">
        <f>IF(H$5&lt;12-#REF!+Kapitalbedarfsplanung!#REF!,0,IF('Kalk. int.'!H$5&gt;12-#REF!+Kapitalbedarfsplanung!#REF!,0,Kapitalbedarfsplanung!#REF!))</f>
        <v>#REF!</v>
      </c>
      <c r="I12" s="400" t="e">
        <f>IF(I$5&lt;12-#REF!+Kapitalbedarfsplanung!#REF!,0,IF('Kalk. int.'!I$5&gt;12-#REF!+Kapitalbedarfsplanung!#REF!,0,Kapitalbedarfsplanung!#REF!))</f>
        <v>#REF!</v>
      </c>
      <c r="J12" s="400" t="e">
        <f>IF(J$5&lt;12-#REF!+Kapitalbedarfsplanung!#REF!,0,IF('Kalk. int.'!J$5&gt;12-#REF!+Kapitalbedarfsplanung!#REF!,0,Kapitalbedarfsplanung!#REF!))</f>
        <v>#REF!</v>
      </c>
      <c r="K12" s="400" t="e">
        <f>IF(K$5&lt;12-#REF!+Kapitalbedarfsplanung!#REF!,0,IF('Kalk. int.'!K$5&gt;12-#REF!+Kapitalbedarfsplanung!#REF!,0,Kapitalbedarfsplanung!#REF!))</f>
        <v>#REF!</v>
      </c>
      <c r="L12" s="400" t="e">
        <f>IF(L$5&lt;12-#REF!+Kapitalbedarfsplanung!#REF!,0,IF('Kalk. int.'!L$5&gt;12-#REF!+Kapitalbedarfsplanung!#REF!,0,Kapitalbedarfsplanung!#REF!))</f>
        <v>#REF!</v>
      </c>
      <c r="M12" s="400" t="e">
        <f>IF(M$5&lt;12-#REF!+Kapitalbedarfsplanung!#REF!,0,IF('Kalk. int.'!M$5&gt;12-#REF!+Kapitalbedarfsplanung!#REF!,0,Kapitalbedarfsplanung!#REF!))</f>
        <v>#REF!</v>
      </c>
      <c r="N12" s="400" t="e">
        <f>IF(N$5&lt;12-#REF!+Kapitalbedarfsplanung!#REF!,0,IF('Kalk. int.'!N$5&gt;12-#REF!+Kapitalbedarfsplanung!#REF!,0,Kapitalbedarfsplanung!#REF!))</f>
        <v>#REF!</v>
      </c>
      <c r="O12" s="400" t="e">
        <f>IF(O$5&lt;12-#REF!+Kapitalbedarfsplanung!#REF!,0,IF('Kalk. int.'!O$5&gt;12-#REF!+Kapitalbedarfsplanung!#REF!,0,Kapitalbedarfsplanung!#REF!))</f>
        <v>#REF!</v>
      </c>
      <c r="P12" s="400" t="e">
        <f>IF(P$5&lt;12-#REF!+Kapitalbedarfsplanung!#REF!,0,IF('Kalk. int.'!P$5&gt;12-#REF!+Kapitalbedarfsplanung!#REF!,0,Kapitalbedarfsplanung!#REF!))</f>
        <v>#REF!</v>
      </c>
      <c r="Q12" s="400" t="e">
        <f>IF(Q$5&lt;12-#REF!+Kapitalbedarfsplanung!#REF!,0,IF('Kalk. int.'!Q$5&gt;12-#REF!+Kapitalbedarfsplanung!#REF!,0,Kapitalbedarfsplanung!#REF!))</f>
        <v>#REF!</v>
      </c>
      <c r="R12" s="400" t="e">
        <f>IF(R$5&lt;12-#REF!+Kapitalbedarfsplanung!#REF!,0,IF('Kalk. int.'!R$5&gt;12-#REF!+Kapitalbedarfsplanung!#REF!,0,Kapitalbedarfsplanung!#REF!))</f>
        <v>#REF!</v>
      </c>
      <c r="S12" s="400" t="e">
        <f>IF(S$5&lt;12-#REF!+Kapitalbedarfsplanung!#REF!,0,IF('Kalk. int.'!S$5&gt;12-#REF!+Kapitalbedarfsplanung!#REF!,0,Kapitalbedarfsplanung!#REF!))</f>
        <v>#REF!</v>
      </c>
      <c r="T12" s="400" t="e">
        <f>IF(T$5&lt;12-#REF!+Kapitalbedarfsplanung!#REF!,0,IF('Kalk. int.'!T$5&gt;12-#REF!+Kapitalbedarfsplanung!#REF!,0,Kapitalbedarfsplanung!#REF!))</f>
        <v>#REF!</v>
      </c>
      <c r="U12" s="400" t="e">
        <f>IF(U$5&lt;12-#REF!+Kapitalbedarfsplanung!#REF!,0,IF('Kalk. int.'!U$5&gt;12-#REF!+Kapitalbedarfsplanung!#REF!,0,Kapitalbedarfsplanung!#REF!))</f>
        <v>#REF!</v>
      </c>
      <c r="V12" s="400" t="e">
        <f>IF(V$5&lt;12-#REF!+Kapitalbedarfsplanung!#REF!,0,IF('Kalk. int.'!V$5&gt;12-#REF!+Kapitalbedarfsplanung!#REF!,0,Kapitalbedarfsplanung!#REF!))</f>
        <v>#REF!</v>
      </c>
      <c r="W12" s="400" t="e">
        <f>IF(W$5&lt;12-#REF!+Kapitalbedarfsplanung!#REF!,0,IF('Kalk. int.'!W$5&gt;12-#REF!+Kapitalbedarfsplanung!#REF!,0,Kapitalbedarfsplanung!#REF!))</f>
        <v>#REF!</v>
      </c>
      <c r="X12" s="400" t="e">
        <f>IF(X$5&lt;12-#REF!+Kapitalbedarfsplanung!#REF!,0,IF('Kalk. int.'!X$5&gt;12-#REF!+Kapitalbedarfsplanung!#REF!,0,Kapitalbedarfsplanung!#REF!))</f>
        <v>#REF!</v>
      </c>
      <c r="Y12" s="400" t="e">
        <f>IF(Y$5&lt;12-#REF!+Kapitalbedarfsplanung!#REF!,0,IF('Kalk. int.'!Y$5&gt;12-#REF!+Kapitalbedarfsplanung!#REF!,0,Kapitalbedarfsplanung!#REF!))</f>
        <v>#REF!</v>
      </c>
      <c r="Z12" s="400" t="e">
        <f>IF(Z$5&lt;12-#REF!+Kapitalbedarfsplanung!#REF!,0,IF('Kalk. int.'!Z$5&gt;12-#REF!+Kapitalbedarfsplanung!#REF!,0,Kapitalbedarfsplanung!#REF!))</f>
        <v>#REF!</v>
      </c>
      <c r="AA12" s="400" t="e">
        <f>IF(AA$5&lt;12-#REF!+Kapitalbedarfsplanung!#REF!,0,IF('Kalk. int.'!AA$5&gt;12-#REF!+Kapitalbedarfsplanung!#REF!,0,Kapitalbedarfsplanung!#REF!))</f>
        <v>#REF!</v>
      </c>
      <c r="AB12" s="400" t="e">
        <f>IF(AB$5&lt;12-#REF!+Kapitalbedarfsplanung!#REF!,0,IF('Kalk. int.'!AB$5&gt;12-#REF!+Kapitalbedarfsplanung!#REF!,0,Kapitalbedarfsplanung!#REF!))</f>
        <v>#REF!</v>
      </c>
      <c r="AC12" s="400" t="e">
        <f>IF(AC$5&lt;12-#REF!+Kapitalbedarfsplanung!#REF!,0,IF('Kalk. int.'!AC$5&gt;12-#REF!+Kapitalbedarfsplanung!#REF!,0,Kapitalbedarfsplanung!#REF!))</f>
        <v>#REF!</v>
      </c>
      <c r="AD12" s="400" t="e">
        <f>IF(AD$5&lt;12-#REF!+Kapitalbedarfsplanung!#REF!,0,IF('Kalk. int.'!AD$5&gt;12-#REF!+Kapitalbedarfsplanung!#REF!,0,Kapitalbedarfsplanung!#REF!))</f>
        <v>#REF!</v>
      </c>
      <c r="AE12" s="400" t="e">
        <f>IF(AE$5&lt;12-#REF!+Kapitalbedarfsplanung!#REF!,0,IF('Kalk. int.'!AE$5&gt;12-#REF!+Kapitalbedarfsplanung!#REF!,0,Kapitalbedarfsplanung!#REF!))</f>
        <v>#REF!</v>
      </c>
      <c r="AF12" s="400" t="e">
        <f>IF(AF$5&lt;12-#REF!+Kapitalbedarfsplanung!#REF!,0,IF('Kalk. int.'!AF$5&gt;12-#REF!+Kapitalbedarfsplanung!#REF!,0,Kapitalbedarfsplanung!#REF!))</f>
        <v>#REF!</v>
      </c>
      <c r="AG12" s="400" t="e">
        <f>IF(AG$5&lt;12-#REF!+Kapitalbedarfsplanung!#REF!,0,IF('Kalk. int.'!AG$5&gt;12-#REF!+Kapitalbedarfsplanung!#REF!,0,Kapitalbedarfsplanung!#REF!))</f>
        <v>#REF!</v>
      </c>
      <c r="AH12" s="400" t="e">
        <f>IF(AH$5&lt;12-#REF!+Kapitalbedarfsplanung!#REF!,0,IF('Kalk. int.'!AH$5&gt;12-#REF!+Kapitalbedarfsplanung!#REF!,0,Kapitalbedarfsplanung!#REF!))</f>
        <v>#REF!</v>
      </c>
      <c r="AI12" s="400" t="e">
        <f>IF(AI$5&lt;12-#REF!+Kapitalbedarfsplanung!#REF!,0,IF('Kalk. int.'!AI$5&gt;12-#REF!+Kapitalbedarfsplanung!#REF!,0,Kapitalbedarfsplanung!#REF!))</f>
        <v>#REF!</v>
      </c>
      <c r="AJ12" s="400" t="e">
        <f>IF(AJ$5&lt;12-#REF!+Kapitalbedarfsplanung!#REF!,0,IF('Kalk. int.'!AJ$5&gt;12-#REF!+Kapitalbedarfsplanung!#REF!,0,Kapitalbedarfsplanung!#REF!))</f>
        <v>#REF!</v>
      </c>
      <c r="AK12" s="400" t="e">
        <f>IF(AK$5&lt;12-#REF!+Kapitalbedarfsplanung!#REF!,0,IF('Kalk. int.'!AK$5&gt;12-#REF!+Kapitalbedarfsplanung!#REF!,0,Kapitalbedarfsplanung!#REF!))</f>
        <v>#REF!</v>
      </c>
      <c r="AL12" s="400" t="e">
        <f>IF(AL$5&lt;12-#REF!+Kapitalbedarfsplanung!#REF!,0,IF('Kalk. int.'!AL$5&gt;12-#REF!+Kapitalbedarfsplanung!#REF!,0,Kapitalbedarfsplanung!#REF!))</f>
        <v>#REF!</v>
      </c>
      <c r="AM12" s="401" t="e">
        <f>IF(AM$5&lt;12-#REF!+Kapitalbedarfsplanung!#REF!,0,IF('Kalk. int.'!AM$5&gt;12-#REF!+Kapitalbedarfsplanung!#REF!,0,Kapitalbedarfsplanung!#REF!))</f>
        <v>#REF!</v>
      </c>
    </row>
    <row r="13" spans="2:39" ht="15.75">
      <c r="B13" s="378" t="s">
        <v>1421</v>
      </c>
      <c r="C13" s="430"/>
      <c r="D13" s="399" t="e">
        <f>IF(D$5&lt;12-#REF!+Kapitalbedarfsplanung!#REF!,0,IF('Kalk. int.'!D$5&gt;12-#REF!+Kapitalbedarfsplanung!#REF!,0,Kapitalbedarfsplanung!#REF!))</f>
        <v>#REF!</v>
      </c>
      <c r="E13" s="400" t="e">
        <f>IF(E$5&lt;12-#REF!+Kapitalbedarfsplanung!#REF!,0,IF('Kalk. int.'!E$5&gt;12-#REF!+Kapitalbedarfsplanung!#REF!,0,Kapitalbedarfsplanung!#REF!))</f>
        <v>#REF!</v>
      </c>
      <c r="F13" s="400" t="e">
        <f>IF(F$5&lt;12-#REF!+Kapitalbedarfsplanung!#REF!,0,IF('Kalk. int.'!F$5&gt;12-#REF!+Kapitalbedarfsplanung!#REF!,0,Kapitalbedarfsplanung!#REF!))</f>
        <v>#REF!</v>
      </c>
      <c r="G13" s="400" t="e">
        <f>IF(G$5&lt;12-#REF!+Kapitalbedarfsplanung!#REF!,0,IF('Kalk. int.'!G$5&gt;12-#REF!+Kapitalbedarfsplanung!#REF!,0,Kapitalbedarfsplanung!#REF!))</f>
        <v>#REF!</v>
      </c>
      <c r="H13" s="400" t="e">
        <f>IF(H$5&lt;12-#REF!+Kapitalbedarfsplanung!#REF!,0,IF('Kalk. int.'!H$5&gt;12-#REF!+Kapitalbedarfsplanung!#REF!,0,Kapitalbedarfsplanung!#REF!))</f>
        <v>#REF!</v>
      </c>
      <c r="I13" s="400" t="e">
        <f>IF(I$5&lt;12-#REF!+Kapitalbedarfsplanung!#REF!,0,IF('Kalk. int.'!I$5&gt;12-#REF!+Kapitalbedarfsplanung!#REF!,0,Kapitalbedarfsplanung!#REF!))</f>
        <v>#REF!</v>
      </c>
      <c r="J13" s="400" t="e">
        <f>IF(J$5&lt;12-#REF!+Kapitalbedarfsplanung!#REF!,0,IF('Kalk. int.'!J$5&gt;12-#REF!+Kapitalbedarfsplanung!#REF!,0,Kapitalbedarfsplanung!#REF!))</f>
        <v>#REF!</v>
      </c>
      <c r="K13" s="400" t="e">
        <f>IF(K$5&lt;12-#REF!+Kapitalbedarfsplanung!#REF!,0,IF('Kalk. int.'!K$5&gt;12-#REF!+Kapitalbedarfsplanung!#REF!,0,Kapitalbedarfsplanung!#REF!))</f>
        <v>#REF!</v>
      </c>
      <c r="L13" s="400" t="e">
        <f>IF(L$5&lt;12-#REF!+Kapitalbedarfsplanung!#REF!,0,IF('Kalk. int.'!L$5&gt;12-#REF!+Kapitalbedarfsplanung!#REF!,0,Kapitalbedarfsplanung!#REF!))</f>
        <v>#REF!</v>
      </c>
      <c r="M13" s="400" t="e">
        <f>IF(M$5&lt;12-#REF!+Kapitalbedarfsplanung!#REF!,0,IF('Kalk. int.'!M$5&gt;12-#REF!+Kapitalbedarfsplanung!#REF!,0,Kapitalbedarfsplanung!#REF!))</f>
        <v>#REF!</v>
      </c>
      <c r="N13" s="400" t="e">
        <f>IF(N$5&lt;12-#REF!+Kapitalbedarfsplanung!#REF!,0,IF('Kalk. int.'!N$5&gt;12-#REF!+Kapitalbedarfsplanung!#REF!,0,Kapitalbedarfsplanung!#REF!))</f>
        <v>#REF!</v>
      </c>
      <c r="O13" s="400" t="e">
        <f>IF(O$5&lt;12-#REF!+Kapitalbedarfsplanung!#REF!,0,IF('Kalk. int.'!O$5&gt;12-#REF!+Kapitalbedarfsplanung!#REF!,0,Kapitalbedarfsplanung!#REF!))</f>
        <v>#REF!</v>
      </c>
      <c r="P13" s="400" t="e">
        <f>IF(P$5&lt;12-#REF!+Kapitalbedarfsplanung!#REF!,0,IF('Kalk. int.'!P$5&gt;12-#REF!+Kapitalbedarfsplanung!#REF!,0,Kapitalbedarfsplanung!#REF!))</f>
        <v>#REF!</v>
      </c>
      <c r="Q13" s="400" t="e">
        <f>IF(Q$5&lt;12-#REF!+Kapitalbedarfsplanung!#REF!,0,IF('Kalk. int.'!Q$5&gt;12-#REF!+Kapitalbedarfsplanung!#REF!,0,Kapitalbedarfsplanung!#REF!))</f>
        <v>#REF!</v>
      </c>
      <c r="R13" s="400" t="e">
        <f>IF(R$5&lt;12-#REF!+Kapitalbedarfsplanung!#REF!,0,IF('Kalk. int.'!R$5&gt;12-#REF!+Kapitalbedarfsplanung!#REF!,0,Kapitalbedarfsplanung!#REF!))</f>
        <v>#REF!</v>
      </c>
      <c r="S13" s="400" t="e">
        <f>IF(S$5&lt;12-#REF!+Kapitalbedarfsplanung!#REF!,0,IF('Kalk. int.'!S$5&gt;12-#REF!+Kapitalbedarfsplanung!#REF!,0,Kapitalbedarfsplanung!#REF!))</f>
        <v>#REF!</v>
      </c>
      <c r="T13" s="400" t="e">
        <f>IF(T$5&lt;12-#REF!+Kapitalbedarfsplanung!#REF!,0,IF('Kalk. int.'!T$5&gt;12-#REF!+Kapitalbedarfsplanung!#REF!,0,Kapitalbedarfsplanung!#REF!))</f>
        <v>#REF!</v>
      </c>
      <c r="U13" s="400" t="e">
        <f>IF(U$5&lt;12-#REF!+Kapitalbedarfsplanung!#REF!,0,IF('Kalk. int.'!U$5&gt;12-#REF!+Kapitalbedarfsplanung!#REF!,0,Kapitalbedarfsplanung!#REF!))</f>
        <v>#REF!</v>
      </c>
      <c r="V13" s="400" t="e">
        <f>IF(V$5&lt;12-#REF!+Kapitalbedarfsplanung!#REF!,0,IF('Kalk. int.'!V$5&gt;12-#REF!+Kapitalbedarfsplanung!#REF!,0,Kapitalbedarfsplanung!#REF!))</f>
        <v>#REF!</v>
      </c>
      <c r="W13" s="400" t="e">
        <f>IF(W$5&lt;12-#REF!+Kapitalbedarfsplanung!#REF!,0,IF('Kalk. int.'!W$5&gt;12-#REF!+Kapitalbedarfsplanung!#REF!,0,Kapitalbedarfsplanung!#REF!))</f>
        <v>#REF!</v>
      </c>
      <c r="X13" s="400" t="e">
        <f>IF(X$5&lt;12-#REF!+Kapitalbedarfsplanung!#REF!,0,IF('Kalk. int.'!X$5&gt;12-#REF!+Kapitalbedarfsplanung!#REF!,0,Kapitalbedarfsplanung!#REF!))</f>
        <v>#REF!</v>
      </c>
      <c r="Y13" s="400" t="e">
        <f>IF(Y$5&lt;12-#REF!+Kapitalbedarfsplanung!#REF!,0,IF('Kalk. int.'!Y$5&gt;12-#REF!+Kapitalbedarfsplanung!#REF!,0,Kapitalbedarfsplanung!#REF!))</f>
        <v>#REF!</v>
      </c>
      <c r="Z13" s="400" t="e">
        <f>IF(Z$5&lt;12-#REF!+Kapitalbedarfsplanung!#REF!,0,IF('Kalk. int.'!Z$5&gt;12-#REF!+Kapitalbedarfsplanung!#REF!,0,Kapitalbedarfsplanung!#REF!))</f>
        <v>#REF!</v>
      </c>
      <c r="AA13" s="400" t="e">
        <f>IF(AA$5&lt;12-#REF!+Kapitalbedarfsplanung!#REF!,0,IF('Kalk. int.'!AA$5&gt;12-#REF!+Kapitalbedarfsplanung!#REF!,0,Kapitalbedarfsplanung!#REF!))</f>
        <v>#REF!</v>
      </c>
      <c r="AB13" s="400" t="e">
        <f>IF(AB$5&lt;12-#REF!+Kapitalbedarfsplanung!#REF!,0,IF('Kalk. int.'!AB$5&gt;12-#REF!+Kapitalbedarfsplanung!#REF!,0,Kapitalbedarfsplanung!#REF!))</f>
        <v>#REF!</v>
      </c>
      <c r="AC13" s="400" t="e">
        <f>IF(AC$5&lt;12-#REF!+Kapitalbedarfsplanung!#REF!,0,IF('Kalk. int.'!AC$5&gt;12-#REF!+Kapitalbedarfsplanung!#REF!,0,Kapitalbedarfsplanung!#REF!))</f>
        <v>#REF!</v>
      </c>
      <c r="AD13" s="400" t="e">
        <f>IF(AD$5&lt;12-#REF!+Kapitalbedarfsplanung!#REF!,0,IF('Kalk. int.'!AD$5&gt;12-#REF!+Kapitalbedarfsplanung!#REF!,0,Kapitalbedarfsplanung!#REF!))</f>
        <v>#REF!</v>
      </c>
      <c r="AE13" s="400" t="e">
        <f>IF(AE$5&lt;12-#REF!+Kapitalbedarfsplanung!#REF!,0,IF('Kalk. int.'!AE$5&gt;12-#REF!+Kapitalbedarfsplanung!#REF!,0,Kapitalbedarfsplanung!#REF!))</f>
        <v>#REF!</v>
      </c>
      <c r="AF13" s="400" t="e">
        <f>IF(AF$5&lt;12-#REF!+Kapitalbedarfsplanung!#REF!,0,IF('Kalk. int.'!AF$5&gt;12-#REF!+Kapitalbedarfsplanung!#REF!,0,Kapitalbedarfsplanung!#REF!))</f>
        <v>#REF!</v>
      </c>
      <c r="AG13" s="400" t="e">
        <f>IF(AG$5&lt;12-#REF!+Kapitalbedarfsplanung!#REF!,0,IF('Kalk. int.'!AG$5&gt;12-#REF!+Kapitalbedarfsplanung!#REF!,0,Kapitalbedarfsplanung!#REF!))</f>
        <v>#REF!</v>
      </c>
      <c r="AH13" s="400" t="e">
        <f>IF(AH$5&lt;12-#REF!+Kapitalbedarfsplanung!#REF!,0,IF('Kalk. int.'!AH$5&gt;12-#REF!+Kapitalbedarfsplanung!#REF!,0,Kapitalbedarfsplanung!#REF!))</f>
        <v>#REF!</v>
      </c>
      <c r="AI13" s="400" t="e">
        <f>IF(AI$5&lt;12-#REF!+Kapitalbedarfsplanung!#REF!,0,IF('Kalk. int.'!AI$5&gt;12-#REF!+Kapitalbedarfsplanung!#REF!,0,Kapitalbedarfsplanung!#REF!))</f>
        <v>#REF!</v>
      </c>
      <c r="AJ13" s="400" t="e">
        <f>IF(AJ$5&lt;12-#REF!+Kapitalbedarfsplanung!#REF!,0,IF('Kalk. int.'!AJ$5&gt;12-#REF!+Kapitalbedarfsplanung!#REF!,0,Kapitalbedarfsplanung!#REF!))</f>
        <v>#REF!</v>
      </c>
      <c r="AK13" s="400" t="e">
        <f>IF(AK$5&lt;12-#REF!+Kapitalbedarfsplanung!#REF!,0,IF('Kalk. int.'!AK$5&gt;12-#REF!+Kapitalbedarfsplanung!#REF!,0,Kapitalbedarfsplanung!#REF!))</f>
        <v>#REF!</v>
      </c>
      <c r="AL13" s="400" t="e">
        <f>IF(AL$5&lt;12-#REF!+Kapitalbedarfsplanung!#REF!,0,IF('Kalk. int.'!AL$5&gt;12-#REF!+Kapitalbedarfsplanung!#REF!,0,Kapitalbedarfsplanung!#REF!))</f>
        <v>#REF!</v>
      </c>
      <c r="AM13" s="401" t="e">
        <f>IF(AM$5&lt;12-#REF!+Kapitalbedarfsplanung!#REF!,0,IF('Kalk. int.'!AM$5&gt;12-#REF!+Kapitalbedarfsplanung!#REF!,0,Kapitalbedarfsplanung!#REF!))</f>
        <v>#REF!</v>
      </c>
    </row>
    <row r="14" spans="2:39" ht="15">
      <c r="B14" s="379" t="s">
        <v>1423</v>
      </c>
      <c r="C14" s="431" t="s">
        <v>10</v>
      </c>
      <c r="D14" s="399"/>
      <c r="E14" s="400"/>
      <c r="F14" s="400"/>
      <c r="G14" s="400"/>
      <c r="H14" s="400"/>
      <c r="I14" s="400"/>
      <c r="J14" s="400"/>
      <c r="K14" s="400"/>
      <c r="L14" s="400"/>
      <c r="M14" s="400"/>
      <c r="N14" s="400"/>
      <c r="O14" s="400"/>
      <c r="P14" s="400"/>
      <c r="Q14" s="400"/>
      <c r="R14" s="400"/>
      <c r="S14" s="400"/>
      <c r="T14" s="400"/>
      <c r="U14" s="400"/>
      <c r="V14" s="400"/>
      <c r="W14" s="400"/>
      <c r="X14" s="400"/>
      <c r="Y14" s="400"/>
      <c r="Z14" s="400"/>
      <c r="AA14" s="400"/>
      <c r="AB14" s="400"/>
      <c r="AC14" s="400"/>
      <c r="AD14" s="400"/>
      <c r="AE14" s="400"/>
      <c r="AF14" s="400"/>
      <c r="AG14" s="400"/>
      <c r="AH14" s="400"/>
      <c r="AI14" s="400"/>
      <c r="AJ14" s="400"/>
      <c r="AK14" s="400"/>
      <c r="AL14" s="400"/>
      <c r="AM14" s="401"/>
    </row>
    <row r="15" spans="2:39" ht="15">
      <c r="B15" s="379" t="s">
        <v>1422</v>
      </c>
      <c r="C15" s="431"/>
      <c r="D15" s="399" t="e">
        <f>IF(D$5&lt;12-#REF!+Kapitalbedarfsplanung!#REF!,0,IF('Kalk. int.'!D$5&gt;12-#REF!+Kapitalbedarfsplanung!#REF!,0,Kapitalbedarfsplanung!#REF!))</f>
        <v>#REF!</v>
      </c>
      <c r="E15" s="400" t="e">
        <f>IF(E$5&lt;12-#REF!+Kapitalbedarfsplanung!#REF!,0,IF('Kalk. int.'!E$5&gt;12-#REF!+Kapitalbedarfsplanung!#REF!,0,Kapitalbedarfsplanung!#REF!))</f>
        <v>#REF!</v>
      </c>
      <c r="F15" s="400" t="e">
        <f>IF(F$5&lt;12-#REF!+Kapitalbedarfsplanung!#REF!,0,IF('Kalk. int.'!F$5&gt;12-#REF!+Kapitalbedarfsplanung!#REF!,0,Kapitalbedarfsplanung!#REF!))</f>
        <v>#REF!</v>
      </c>
      <c r="G15" s="400" t="e">
        <f>IF(G$5&lt;12-#REF!+Kapitalbedarfsplanung!#REF!,0,IF('Kalk. int.'!G$5&gt;12-#REF!+Kapitalbedarfsplanung!#REF!,0,Kapitalbedarfsplanung!#REF!))</f>
        <v>#REF!</v>
      </c>
      <c r="H15" s="400" t="e">
        <f>IF(H$5&lt;12-#REF!+Kapitalbedarfsplanung!#REF!,0,IF('Kalk. int.'!H$5&gt;12-#REF!+Kapitalbedarfsplanung!#REF!,0,Kapitalbedarfsplanung!#REF!))</f>
        <v>#REF!</v>
      </c>
      <c r="I15" s="400" t="e">
        <f>IF(I$5&lt;12-#REF!+Kapitalbedarfsplanung!#REF!,0,IF('Kalk. int.'!I$5&gt;12-#REF!+Kapitalbedarfsplanung!#REF!,0,Kapitalbedarfsplanung!#REF!))</f>
        <v>#REF!</v>
      </c>
      <c r="J15" s="400" t="e">
        <f>IF(J$5&lt;12-#REF!+Kapitalbedarfsplanung!#REF!,0,IF('Kalk. int.'!J$5&gt;12-#REF!+Kapitalbedarfsplanung!#REF!,0,Kapitalbedarfsplanung!#REF!))</f>
        <v>#REF!</v>
      </c>
      <c r="K15" s="400" t="e">
        <f>IF(K$5&lt;12-#REF!+Kapitalbedarfsplanung!#REF!,0,IF('Kalk. int.'!K$5&gt;12-#REF!+Kapitalbedarfsplanung!#REF!,0,Kapitalbedarfsplanung!#REF!))</f>
        <v>#REF!</v>
      </c>
      <c r="L15" s="400" t="e">
        <f>IF(L$5&lt;12-#REF!+Kapitalbedarfsplanung!#REF!,0,IF('Kalk. int.'!L$5&gt;12-#REF!+Kapitalbedarfsplanung!#REF!,0,Kapitalbedarfsplanung!#REF!))</f>
        <v>#REF!</v>
      </c>
      <c r="M15" s="400" t="e">
        <f>IF(M$5&lt;12-#REF!+Kapitalbedarfsplanung!#REF!,0,IF('Kalk. int.'!M$5&gt;12-#REF!+Kapitalbedarfsplanung!#REF!,0,Kapitalbedarfsplanung!#REF!))</f>
        <v>#REF!</v>
      </c>
      <c r="N15" s="400" t="e">
        <f>IF(N$5&lt;12-#REF!+Kapitalbedarfsplanung!#REF!,0,IF('Kalk. int.'!N$5&gt;12-#REF!+Kapitalbedarfsplanung!#REF!,0,Kapitalbedarfsplanung!#REF!))</f>
        <v>#REF!</v>
      </c>
      <c r="O15" s="400" t="e">
        <f>IF(O$5&lt;12-#REF!+Kapitalbedarfsplanung!#REF!,0,IF('Kalk. int.'!O$5&gt;12-#REF!+Kapitalbedarfsplanung!#REF!,0,Kapitalbedarfsplanung!#REF!))</f>
        <v>#REF!</v>
      </c>
      <c r="P15" s="400" t="e">
        <f>IF(P$5&lt;12-#REF!+Kapitalbedarfsplanung!#REF!,0,IF('Kalk. int.'!P$5&gt;12-#REF!+Kapitalbedarfsplanung!#REF!,0,Kapitalbedarfsplanung!#REF!))</f>
        <v>#REF!</v>
      </c>
      <c r="Q15" s="400" t="e">
        <f>IF(Q$5&lt;12-#REF!+Kapitalbedarfsplanung!#REF!,0,IF('Kalk. int.'!Q$5&gt;12-#REF!+Kapitalbedarfsplanung!#REF!,0,Kapitalbedarfsplanung!#REF!))</f>
        <v>#REF!</v>
      </c>
      <c r="R15" s="400" t="e">
        <f>IF(R$5&lt;12-#REF!+Kapitalbedarfsplanung!#REF!,0,IF('Kalk. int.'!R$5&gt;12-#REF!+Kapitalbedarfsplanung!#REF!,0,Kapitalbedarfsplanung!#REF!))</f>
        <v>#REF!</v>
      </c>
      <c r="S15" s="400" t="e">
        <f>IF(S$5&lt;12-#REF!+Kapitalbedarfsplanung!#REF!,0,IF('Kalk. int.'!S$5&gt;12-#REF!+Kapitalbedarfsplanung!#REF!,0,Kapitalbedarfsplanung!#REF!))</f>
        <v>#REF!</v>
      </c>
      <c r="T15" s="400" t="e">
        <f>IF(T$5&lt;12-#REF!+Kapitalbedarfsplanung!#REF!,0,IF('Kalk. int.'!T$5&gt;12-#REF!+Kapitalbedarfsplanung!#REF!,0,Kapitalbedarfsplanung!#REF!))</f>
        <v>#REF!</v>
      </c>
      <c r="U15" s="400" t="e">
        <f>IF(U$5&lt;12-#REF!+Kapitalbedarfsplanung!#REF!,0,IF('Kalk. int.'!U$5&gt;12-#REF!+Kapitalbedarfsplanung!#REF!,0,Kapitalbedarfsplanung!#REF!))</f>
        <v>#REF!</v>
      </c>
      <c r="V15" s="400" t="e">
        <f>IF(V$5&lt;12-#REF!+Kapitalbedarfsplanung!#REF!,0,IF('Kalk. int.'!V$5&gt;12-#REF!+Kapitalbedarfsplanung!#REF!,0,Kapitalbedarfsplanung!#REF!))</f>
        <v>#REF!</v>
      </c>
      <c r="W15" s="400" t="e">
        <f>IF(W$5&lt;12-#REF!+Kapitalbedarfsplanung!#REF!,0,IF('Kalk. int.'!W$5&gt;12-#REF!+Kapitalbedarfsplanung!#REF!,0,Kapitalbedarfsplanung!#REF!))</f>
        <v>#REF!</v>
      </c>
      <c r="X15" s="400" t="e">
        <f>IF(X$5&lt;12-#REF!+Kapitalbedarfsplanung!#REF!,0,IF('Kalk. int.'!X$5&gt;12-#REF!+Kapitalbedarfsplanung!#REF!,0,Kapitalbedarfsplanung!#REF!))</f>
        <v>#REF!</v>
      </c>
      <c r="Y15" s="400" t="e">
        <f>IF(Y$5&lt;12-#REF!+Kapitalbedarfsplanung!#REF!,0,IF('Kalk. int.'!Y$5&gt;12-#REF!+Kapitalbedarfsplanung!#REF!,0,Kapitalbedarfsplanung!#REF!))</f>
        <v>#REF!</v>
      </c>
      <c r="Z15" s="400" t="e">
        <f>IF(Z$5&lt;12-#REF!+Kapitalbedarfsplanung!#REF!,0,IF('Kalk. int.'!Z$5&gt;12-#REF!+Kapitalbedarfsplanung!#REF!,0,Kapitalbedarfsplanung!#REF!))</f>
        <v>#REF!</v>
      </c>
      <c r="AA15" s="400" t="e">
        <f>IF(AA$5&lt;12-#REF!+Kapitalbedarfsplanung!#REF!,0,IF('Kalk. int.'!AA$5&gt;12-#REF!+Kapitalbedarfsplanung!#REF!,0,Kapitalbedarfsplanung!#REF!))</f>
        <v>#REF!</v>
      </c>
      <c r="AB15" s="400" t="e">
        <f>IF(AB$5&lt;12-#REF!+Kapitalbedarfsplanung!#REF!,0,IF('Kalk. int.'!AB$5&gt;12-#REF!+Kapitalbedarfsplanung!#REF!,0,Kapitalbedarfsplanung!#REF!))</f>
        <v>#REF!</v>
      </c>
      <c r="AC15" s="400" t="e">
        <f>IF(AC$5&lt;12-#REF!+Kapitalbedarfsplanung!#REF!,0,IF('Kalk. int.'!AC$5&gt;12-#REF!+Kapitalbedarfsplanung!#REF!,0,Kapitalbedarfsplanung!#REF!))</f>
        <v>#REF!</v>
      </c>
      <c r="AD15" s="400" t="e">
        <f>IF(AD$5&lt;12-#REF!+Kapitalbedarfsplanung!#REF!,0,IF('Kalk. int.'!AD$5&gt;12-#REF!+Kapitalbedarfsplanung!#REF!,0,Kapitalbedarfsplanung!#REF!))</f>
        <v>#REF!</v>
      </c>
      <c r="AE15" s="400" t="e">
        <f>IF(AE$5&lt;12-#REF!+Kapitalbedarfsplanung!#REF!,0,IF('Kalk. int.'!AE$5&gt;12-#REF!+Kapitalbedarfsplanung!#REF!,0,Kapitalbedarfsplanung!#REF!))</f>
        <v>#REF!</v>
      </c>
      <c r="AF15" s="400" t="e">
        <f>IF(AF$5&lt;12-#REF!+Kapitalbedarfsplanung!#REF!,0,IF('Kalk. int.'!AF$5&gt;12-#REF!+Kapitalbedarfsplanung!#REF!,0,Kapitalbedarfsplanung!#REF!))</f>
        <v>#REF!</v>
      </c>
      <c r="AG15" s="400" t="e">
        <f>IF(AG$5&lt;12-#REF!+Kapitalbedarfsplanung!#REF!,0,IF('Kalk. int.'!AG$5&gt;12-#REF!+Kapitalbedarfsplanung!#REF!,0,Kapitalbedarfsplanung!#REF!))</f>
        <v>#REF!</v>
      </c>
      <c r="AH15" s="400" t="e">
        <f>IF(AH$5&lt;12-#REF!+Kapitalbedarfsplanung!#REF!,0,IF('Kalk. int.'!AH$5&gt;12-#REF!+Kapitalbedarfsplanung!#REF!,0,Kapitalbedarfsplanung!#REF!))</f>
        <v>#REF!</v>
      </c>
      <c r="AI15" s="400" t="e">
        <f>IF(AI$5&lt;12-#REF!+Kapitalbedarfsplanung!#REF!,0,IF('Kalk. int.'!AI$5&gt;12-#REF!+Kapitalbedarfsplanung!#REF!,0,Kapitalbedarfsplanung!#REF!))</f>
        <v>#REF!</v>
      </c>
      <c r="AJ15" s="400" t="e">
        <f>IF(AJ$5&lt;12-#REF!+Kapitalbedarfsplanung!#REF!,0,IF('Kalk. int.'!AJ$5&gt;12-#REF!+Kapitalbedarfsplanung!#REF!,0,Kapitalbedarfsplanung!#REF!))</f>
        <v>#REF!</v>
      </c>
      <c r="AK15" s="400" t="e">
        <f>IF(AK$5&lt;12-#REF!+Kapitalbedarfsplanung!#REF!,0,IF('Kalk. int.'!AK$5&gt;12-#REF!+Kapitalbedarfsplanung!#REF!,0,Kapitalbedarfsplanung!#REF!))</f>
        <v>#REF!</v>
      </c>
      <c r="AL15" s="400" t="e">
        <f>IF(AL$5&lt;12-#REF!+Kapitalbedarfsplanung!#REF!,0,IF('Kalk. int.'!AL$5&gt;12-#REF!+Kapitalbedarfsplanung!#REF!,0,Kapitalbedarfsplanung!#REF!))</f>
        <v>#REF!</v>
      </c>
      <c r="AM15" s="401" t="e">
        <f>IF(AM$5&lt;12-#REF!+Kapitalbedarfsplanung!#REF!,0,IF('Kalk. int.'!AM$5&gt;12-#REF!+Kapitalbedarfsplanung!#REF!,0,Kapitalbedarfsplanung!#REF!))</f>
        <v>#REF!</v>
      </c>
    </row>
    <row r="16" spans="2:39" ht="15">
      <c r="B16" s="379" t="s">
        <v>1422</v>
      </c>
      <c r="C16" s="431"/>
      <c r="D16" s="399" t="e">
        <f>IF(D$5&lt;12-#REF!+Kapitalbedarfsplanung!#REF!,0,IF('Kalk. int.'!D$5&gt;12-#REF!+Kapitalbedarfsplanung!#REF!,0,Kapitalbedarfsplanung!#REF!))</f>
        <v>#REF!</v>
      </c>
      <c r="E16" s="400" t="e">
        <f>IF(E$5&lt;12-#REF!+Kapitalbedarfsplanung!#REF!,0,IF('Kalk. int.'!E$5&gt;12-#REF!+Kapitalbedarfsplanung!#REF!,0,Kapitalbedarfsplanung!#REF!))</f>
        <v>#REF!</v>
      </c>
      <c r="F16" s="400" t="e">
        <f>IF(F$5&lt;12-#REF!+Kapitalbedarfsplanung!#REF!,0,IF('Kalk. int.'!F$5&gt;12-#REF!+Kapitalbedarfsplanung!#REF!,0,Kapitalbedarfsplanung!#REF!))</f>
        <v>#REF!</v>
      </c>
      <c r="G16" s="400" t="e">
        <f>IF(G$5&lt;12-#REF!+Kapitalbedarfsplanung!#REF!,0,IF('Kalk. int.'!G$5&gt;12-#REF!+Kapitalbedarfsplanung!#REF!,0,Kapitalbedarfsplanung!#REF!))</f>
        <v>#REF!</v>
      </c>
      <c r="H16" s="400" t="e">
        <f>IF(H$5&lt;12-#REF!+Kapitalbedarfsplanung!#REF!,0,IF('Kalk. int.'!H$5&gt;12-#REF!+Kapitalbedarfsplanung!#REF!,0,Kapitalbedarfsplanung!#REF!))</f>
        <v>#REF!</v>
      </c>
      <c r="I16" s="400" t="e">
        <f>IF(I$5&lt;12-#REF!+Kapitalbedarfsplanung!#REF!,0,IF('Kalk. int.'!I$5&gt;12-#REF!+Kapitalbedarfsplanung!#REF!,0,Kapitalbedarfsplanung!#REF!))</f>
        <v>#REF!</v>
      </c>
      <c r="J16" s="400" t="e">
        <f>IF(J$5&lt;12-#REF!+Kapitalbedarfsplanung!#REF!,0,IF('Kalk. int.'!J$5&gt;12-#REF!+Kapitalbedarfsplanung!#REF!,0,Kapitalbedarfsplanung!#REF!))</f>
        <v>#REF!</v>
      </c>
      <c r="K16" s="400" t="e">
        <f>IF(K$5&lt;12-#REF!+Kapitalbedarfsplanung!#REF!,0,IF('Kalk. int.'!K$5&gt;12-#REF!+Kapitalbedarfsplanung!#REF!,0,Kapitalbedarfsplanung!#REF!))</f>
        <v>#REF!</v>
      </c>
      <c r="L16" s="400" t="e">
        <f>IF(L$5&lt;12-#REF!+Kapitalbedarfsplanung!#REF!,0,IF('Kalk. int.'!L$5&gt;12-#REF!+Kapitalbedarfsplanung!#REF!,0,Kapitalbedarfsplanung!#REF!))</f>
        <v>#REF!</v>
      </c>
      <c r="M16" s="400" t="e">
        <f>IF(M$5&lt;12-#REF!+Kapitalbedarfsplanung!#REF!,0,IF('Kalk. int.'!M$5&gt;12-#REF!+Kapitalbedarfsplanung!#REF!,0,Kapitalbedarfsplanung!#REF!))</f>
        <v>#REF!</v>
      </c>
      <c r="N16" s="400" t="e">
        <f>IF(N$5&lt;12-#REF!+Kapitalbedarfsplanung!#REF!,0,IF('Kalk. int.'!N$5&gt;12-#REF!+Kapitalbedarfsplanung!#REF!,0,Kapitalbedarfsplanung!#REF!))</f>
        <v>#REF!</v>
      </c>
      <c r="O16" s="400" t="e">
        <f>IF(O$5&lt;12-#REF!+Kapitalbedarfsplanung!#REF!,0,IF('Kalk. int.'!O$5&gt;12-#REF!+Kapitalbedarfsplanung!#REF!,0,Kapitalbedarfsplanung!#REF!))</f>
        <v>#REF!</v>
      </c>
      <c r="P16" s="400" t="e">
        <f>IF(P$5&lt;12-#REF!+Kapitalbedarfsplanung!#REF!,0,IF('Kalk. int.'!P$5&gt;12-#REF!+Kapitalbedarfsplanung!#REF!,0,Kapitalbedarfsplanung!#REF!))</f>
        <v>#REF!</v>
      </c>
      <c r="Q16" s="400" t="e">
        <f>IF(Q$5&lt;12-#REF!+Kapitalbedarfsplanung!#REF!,0,IF('Kalk. int.'!Q$5&gt;12-#REF!+Kapitalbedarfsplanung!#REF!,0,Kapitalbedarfsplanung!#REF!))</f>
        <v>#REF!</v>
      </c>
      <c r="R16" s="400" t="e">
        <f>IF(R$5&lt;12-#REF!+Kapitalbedarfsplanung!#REF!,0,IF('Kalk. int.'!R$5&gt;12-#REF!+Kapitalbedarfsplanung!#REF!,0,Kapitalbedarfsplanung!#REF!))</f>
        <v>#REF!</v>
      </c>
      <c r="S16" s="400" t="e">
        <f>IF(S$5&lt;12-#REF!+Kapitalbedarfsplanung!#REF!,0,IF('Kalk. int.'!S$5&gt;12-#REF!+Kapitalbedarfsplanung!#REF!,0,Kapitalbedarfsplanung!#REF!))</f>
        <v>#REF!</v>
      </c>
      <c r="T16" s="400" t="e">
        <f>IF(T$5&lt;12-#REF!+Kapitalbedarfsplanung!#REF!,0,IF('Kalk. int.'!T$5&gt;12-#REF!+Kapitalbedarfsplanung!#REF!,0,Kapitalbedarfsplanung!#REF!))</f>
        <v>#REF!</v>
      </c>
      <c r="U16" s="400" t="e">
        <f>IF(U$5&lt;12-#REF!+Kapitalbedarfsplanung!#REF!,0,IF('Kalk. int.'!U$5&gt;12-#REF!+Kapitalbedarfsplanung!#REF!,0,Kapitalbedarfsplanung!#REF!))</f>
        <v>#REF!</v>
      </c>
      <c r="V16" s="400" t="e">
        <f>IF(V$5&lt;12-#REF!+Kapitalbedarfsplanung!#REF!,0,IF('Kalk. int.'!V$5&gt;12-#REF!+Kapitalbedarfsplanung!#REF!,0,Kapitalbedarfsplanung!#REF!))</f>
        <v>#REF!</v>
      </c>
      <c r="W16" s="400" t="e">
        <f>IF(W$5&lt;12-#REF!+Kapitalbedarfsplanung!#REF!,0,IF('Kalk. int.'!W$5&gt;12-#REF!+Kapitalbedarfsplanung!#REF!,0,Kapitalbedarfsplanung!#REF!))</f>
        <v>#REF!</v>
      </c>
      <c r="X16" s="400" t="e">
        <f>IF(X$5&lt;12-#REF!+Kapitalbedarfsplanung!#REF!,0,IF('Kalk. int.'!X$5&gt;12-#REF!+Kapitalbedarfsplanung!#REF!,0,Kapitalbedarfsplanung!#REF!))</f>
        <v>#REF!</v>
      </c>
      <c r="Y16" s="400" t="e">
        <f>IF(Y$5&lt;12-#REF!+Kapitalbedarfsplanung!#REF!,0,IF('Kalk. int.'!Y$5&gt;12-#REF!+Kapitalbedarfsplanung!#REF!,0,Kapitalbedarfsplanung!#REF!))</f>
        <v>#REF!</v>
      </c>
      <c r="Z16" s="400" t="e">
        <f>IF(Z$5&lt;12-#REF!+Kapitalbedarfsplanung!#REF!,0,IF('Kalk. int.'!Z$5&gt;12-#REF!+Kapitalbedarfsplanung!#REF!,0,Kapitalbedarfsplanung!#REF!))</f>
        <v>#REF!</v>
      </c>
      <c r="AA16" s="400" t="e">
        <f>IF(AA$5&lt;12-#REF!+Kapitalbedarfsplanung!#REF!,0,IF('Kalk. int.'!AA$5&gt;12-#REF!+Kapitalbedarfsplanung!#REF!,0,Kapitalbedarfsplanung!#REF!))</f>
        <v>#REF!</v>
      </c>
      <c r="AB16" s="400" t="e">
        <f>IF(AB$5&lt;12-#REF!+Kapitalbedarfsplanung!#REF!,0,IF('Kalk. int.'!AB$5&gt;12-#REF!+Kapitalbedarfsplanung!#REF!,0,Kapitalbedarfsplanung!#REF!))</f>
        <v>#REF!</v>
      </c>
      <c r="AC16" s="400" t="e">
        <f>IF(AC$5&lt;12-#REF!+Kapitalbedarfsplanung!#REF!,0,IF('Kalk. int.'!AC$5&gt;12-#REF!+Kapitalbedarfsplanung!#REF!,0,Kapitalbedarfsplanung!#REF!))</f>
        <v>#REF!</v>
      </c>
      <c r="AD16" s="400" t="e">
        <f>IF(AD$5&lt;12-#REF!+Kapitalbedarfsplanung!#REF!,0,IF('Kalk. int.'!AD$5&gt;12-#REF!+Kapitalbedarfsplanung!#REF!,0,Kapitalbedarfsplanung!#REF!))</f>
        <v>#REF!</v>
      </c>
      <c r="AE16" s="400" t="e">
        <f>IF(AE$5&lt;12-#REF!+Kapitalbedarfsplanung!#REF!,0,IF('Kalk. int.'!AE$5&gt;12-#REF!+Kapitalbedarfsplanung!#REF!,0,Kapitalbedarfsplanung!#REF!))</f>
        <v>#REF!</v>
      </c>
      <c r="AF16" s="400" t="e">
        <f>IF(AF$5&lt;12-#REF!+Kapitalbedarfsplanung!#REF!,0,IF('Kalk. int.'!AF$5&gt;12-#REF!+Kapitalbedarfsplanung!#REF!,0,Kapitalbedarfsplanung!#REF!))</f>
        <v>#REF!</v>
      </c>
      <c r="AG16" s="400" t="e">
        <f>IF(AG$5&lt;12-#REF!+Kapitalbedarfsplanung!#REF!,0,IF('Kalk. int.'!AG$5&gt;12-#REF!+Kapitalbedarfsplanung!#REF!,0,Kapitalbedarfsplanung!#REF!))</f>
        <v>#REF!</v>
      </c>
      <c r="AH16" s="400" t="e">
        <f>IF(AH$5&lt;12-#REF!+Kapitalbedarfsplanung!#REF!,0,IF('Kalk. int.'!AH$5&gt;12-#REF!+Kapitalbedarfsplanung!#REF!,0,Kapitalbedarfsplanung!#REF!))</f>
        <v>#REF!</v>
      </c>
      <c r="AI16" s="400" t="e">
        <f>IF(AI$5&lt;12-#REF!+Kapitalbedarfsplanung!#REF!,0,IF('Kalk. int.'!AI$5&gt;12-#REF!+Kapitalbedarfsplanung!#REF!,0,Kapitalbedarfsplanung!#REF!))</f>
        <v>#REF!</v>
      </c>
      <c r="AJ16" s="400" t="e">
        <f>IF(AJ$5&lt;12-#REF!+Kapitalbedarfsplanung!#REF!,0,IF('Kalk. int.'!AJ$5&gt;12-#REF!+Kapitalbedarfsplanung!#REF!,0,Kapitalbedarfsplanung!#REF!))</f>
        <v>#REF!</v>
      </c>
      <c r="AK16" s="400" t="e">
        <f>IF(AK$5&lt;12-#REF!+Kapitalbedarfsplanung!#REF!,0,IF('Kalk. int.'!AK$5&gt;12-#REF!+Kapitalbedarfsplanung!#REF!,0,Kapitalbedarfsplanung!#REF!))</f>
        <v>#REF!</v>
      </c>
      <c r="AL16" s="400" t="e">
        <f>IF(AL$5&lt;12-#REF!+Kapitalbedarfsplanung!#REF!,0,IF('Kalk. int.'!AL$5&gt;12-#REF!+Kapitalbedarfsplanung!#REF!,0,Kapitalbedarfsplanung!#REF!))</f>
        <v>#REF!</v>
      </c>
      <c r="AM16" s="401" t="e">
        <f>IF(AM$5&lt;12-#REF!+Kapitalbedarfsplanung!#REF!,0,IF('Kalk. int.'!AM$5&gt;12-#REF!+Kapitalbedarfsplanung!#REF!,0,Kapitalbedarfsplanung!#REF!))</f>
        <v>#REF!</v>
      </c>
    </row>
    <row r="17" spans="2:39" ht="15">
      <c r="B17" s="379" t="s">
        <v>1422</v>
      </c>
      <c r="C17" s="431"/>
      <c r="D17" s="399" t="e">
        <f>IF(D$5&lt;12-#REF!+Kapitalbedarfsplanung!#REF!,0,IF('Kalk. int.'!D$5&gt;12-#REF!+Kapitalbedarfsplanung!#REF!,0,Kapitalbedarfsplanung!#REF!))</f>
        <v>#REF!</v>
      </c>
      <c r="E17" s="400" t="e">
        <f>IF(E$5&lt;12-#REF!+Kapitalbedarfsplanung!#REF!,0,IF('Kalk. int.'!E$5&gt;12-#REF!+Kapitalbedarfsplanung!#REF!,0,Kapitalbedarfsplanung!#REF!))</f>
        <v>#REF!</v>
      </c>
      <c r="F17" s="400" t="e">
        <f>IF(F$5&lt;12-#REF!+Kapitalbedarfsplanung!#REF!,0,IF('Kalk. int.'!F$5&gt;12-#REF!+Kapitalbedarfsplanung!#REF!,0,Kapitalbedarfsplanung!#REF!))</f>
        <v>#REF!</v>
      </c>
      <c r="G17" s="400" t="e">
        <f>IF(G$5&lt;12-#REF!+Kapitalbedarfsplanung!#REF!,0,IF('Kalk. int.'!G$5&gt;12-#REF!+Kapitalbedarfsplanung!#REF!,0,Kapitalbedarfsplanung!#REF!))</f>
        <v>#REF!</v>
      </c>
      <c r="H17" s="400" t="e">
        <f>IF(H$5&lt;12-#REF!+Kapitalbedarfsplanung!#REF!,0,IF('Kalk. int.'!H$5&gt;12-#REF!+Kapitalbedarfsplanung!#REF!,0,Kapitalbedarfsplanung!#REF!))</f>
        <v>#REF!</v>
      </c>
      <c r="I17" s="400" t="e">
        <f>IF(I$5&lt;12-#REF!+Kapitalbedarfsplanung!#REF!,0,IF('Kalk. int.'!I$5&gt;12-#REF!+Kapitalbedarfsplanung!#REF!,0,Kapitalbedarfsplanung!#REF!))</f>
        <v>#REF!</v>
      </c>
      <c r="J17" s="400" t="e">
        <f>IF(J$5&lt;12-#REF!+Kapitalbedarfsplanung!#REF!,0,IF('Kalk. int.'!J$5&gt;12-#REF!+Kapitalbedarfsplanung!#REF!,0,Kapitalbedarfsplanung!#REF!))</f>
        <v>#REF!</v>
      </c>
      <c r="K17" s="400" t="e">
        <f>IF(K$5&lt;12-#REF!+Kapitalbedarfsplanung!#REF!,0,IF('Kalk. int.'!K$5&gt;12-#REF!+Kapitalbedarfsplanung!#REF!,0,Kapitalbedarfsplanung!#REF!))</f>
        <v>#REF!</v>
      </c>
      <c r="L17" s="400" t="e">
        <f>IF(L$5&lt;12-#REF!+Kapitalbedarfsplanung!#REF!,0,IF('Kalk. int.'!L$5&gt;12-#REF!+Kapitalbedarfsplanung!#REF!,0,Kapitalbedarfsplanung!#REF!))</f>
        <v>#REF!</v>
      </c>
      <c r="M17" s="400" t="e">
        <f>IF(M$5&lt;12-#REF!+Kapitalbedarfsplanung!#REF!,0,IF('Kalk. int.'!M$5&gt;12-#REF!+Kapitalbedarfsplanung!#REF!,0,Kapitalbedarfsplanung!#REF!))</f>
        <v>#REF!</v>
      </c>
      <c r="N17" s="400" t="e">
        <f>IF(N$5&lt;12-#REF!+Kapitalbedarfsplanung!#REF!,0,IF('Kalk. int.'!N$5&gt;12-#REF!+Kapitalbedarfsplanung!#REF!,0,Kapitalbedarfsplanung!#REF!))</f>
        <v>#REF!</v>
      </c>
      <c r="O17" s="400" t="e">
        <f>IF(O$5&lt;12-#REF!+Kapitalbedarfsplanung!#REF!,0,IF('Kalk. int.'!O$5&gt;12-#REF!+Kapitalbedarfsplanung!#REF!,0,Kapitalbedarfsplanung!#REF!))</f>
        <v>#REF!</v>
      </c>
      <c r="P17" s="400" t="e">
        <f>IF(P$5&lt;12-#REF!+Kapitalbedarfsplanung!#REF!,0,IF('Kalk. int.'!P$5&gt;12-#REF!+Kapitalbedarfsplanung!#REF!,0,Kapitalbedarfsplanung!#REF!))</f>
        <v>#REF!</v>
      </c>
      <c r="Q17" s="400" t="e">
        <f>IF(Q$5&lt;12-#REF!+Kapitalbedarfsplanung!#REF!,0,IF('Kalk. int.'!Q$5&gt;12-#REF!+Kapitalbedarfsplanung!#REF!,0,Kapitalbedarfsplanung!#REF!))</f>
        <v>#REF!</v>
      </c>
      <c r="R17" s="400" t="e">
        <f>IF(R$5&lt;12-#REF!+Kapitalbedarfsplanung!#REF!,0,IF('Kalk. int.'!R$5&gt;12-#REF!+Kapitalbedarfsplanung!#REF!,0,Kapitalbedarfsplanung!#REF!))</f>
        <v>#REF!</v>
      </c>
      <c r="S17" s="400" t="e">
        <f>IF(S$5&lt;12-#REF!+Kapitalbedarfsplanung!#REF!,0,IF('Kalk. int.'!S$5&gt;12-#REF!+Kapitalbedarfsplanung!#REF!,0,Kapitalbedarfsplanung!#REF!))</f>
        <v>#REF!</v>
      </c>
      <c r="T17" s="400" t="e">
        <f>IF(T$5&lt;12-#REF!+Kapitalbedarfsplanung!#REF!,0,IF('Kalk. int.'!T$5&gt;12-#REF!+Kapitalbedarfsplanung!#REF!,0,Kapitalbedarfsplanung!#REF!))</f>
        <v>#REF!</v>
      </c>
      <c r="U17" s="400" t="e">
        <f>IF(U$5&lt;12-#REF!+Kapitalbedarfsplanung!#REF!,0,IF('Kalk. int.'!U$5&gt;12-#REF!+Kapitalbedarfsplanung!#REF!,0,Kapitalbedarfsplanung!#REF!))</f>
        <v>#REF!</v>
      </c>
      <c r="V17" s="400" t="e">
        <f>IF(V$5&lt;12-#REF!+Kapitalbedarfsplanung!#REF!,0,IF('Kalk. int.'!V$5&gt;12-#REF!+Kapitalbedarfsplanung!#REF!,0,Kapitalbedarfsplanung!#REF!))</f>
        <v>#REF!</v>
      </c>
      <c r="W17" s="400" t="e">
        <f>IF(W$5&lt;12-#REF!+Kapitalbedarfsplanung!#REF!,0,IF('Kalk. int.'!W$5&gt;12-#REF!+Kapitalbedarfsplanung!#REF!,0,Kapitalbedarfsplanung!#REF!))</f>
        <v>#REF!</v>
      </c>
      <c r="X17" s="400" t="e">
        <f>IF(X$5&lt;12-#REF!+Kapitalbedarfsplanung!#REF!,0,IF('Kalk. int.'!X$5&gt;12-#REF!+Kapitalbedarfsplanung!#REF!,0,Kapitalbedarfsplanung!#REF!))</f>
        <v>#REF!</v>
      </c>
      <c r="Y17" s="400" t="e">
        <f>IF(Y$5&lt;12-#REF!+Kapitalbedarfsplanung!#REF!,0,IF('Kalk. int.'!Y$5&gt;12-#REF!+Kapitalbedarfsplanung!#REF!,0,Kapitalbedarfsplanung!#REF!))</f>
        <v>#REF!</v>
      </c>
      <c r="Z17" s="400" t="e">
        <f>IF(Z$5&lt;12-#REF!+Kapitalbedarfsplanung!#REF!,0,IF('Kalk. int.'!Z$5&gt;12-#REF!+Kapitalbedarfsplanung!#REF!,0,Kapitalbedarfsplanung!#REF!))</f>
        <v>#REF!</v>
      </c>
      <c r="AA17" s="400" t="e">
        <f>IF(AA$5&lt;12-#REF!+Kapitalbedarfsplanung!#REF!,0,IF('Kalk. int.'!AA$5&gt;12-#REF!+Kapitalbedarfsplanung!#REF!,0,Kapitalbedarfsplanung!#REF!))</f>
        <v>#REF!</v>
      </c>
      <c r="AB17" s="400" t="e">
        <f>IF(AB$5&lt;12-#REF!+Kapitalbedarfsplanung!#REF!,0,IF('Kalk. int.'!AB$5&gt;12-#REF!+Kapitalbedarfsplanung!#REF!,0,Kapitalbedarfsplanung!#REF!))</f>
        <v>#REF!</v>
      </c>
      <c r="AC17" s="400" t="e">
        <f>IF(AC$5&lt;12-#REF!+Kapitalbedarfsplanung!#REF!,0,IF('Kalk. int.'!AC$5&gt;12-#REF!+Kapitalbedarfsplanung!#REF!,0,Kapitalbedarfsplanung!#REF!))</f>
        <v>#REF!</v>
      </c>
      <c r="AD17" s="400" t="e">
        <f>IF(AD$5&lt;12-#REF!+Kapitalbedarfsplanung!#REF!,0,IF('Kalk. int.'!AD$5&gt;12-#REF!+Kapitalbedarfsplanung!#REF!,0,Kapitalbedarfsplanung!#REF!))</f>
        <v>#REF!</v>
      </c>
      <c r="AE17" s="400" t="e">
        <f>IF(AE$5&lt;12-#REF!+Kapitalbedarfsplanung!#REF!,0,IF('Kalk. int.'!AE$5&gt;12-#REF!+Kapitalbedarfsplanung!#REF!,0,Kapitalbedarfsplanung!#REF!))</f>
        <v>#REF!</v>
      </c>
      <c r="AF17" s="400" t="e">
        <f>IF(AF$5&lt;12-#REF!+Kapitalbedarfsplanung!#REF!,0,IF('Kalk. int.'!AF$5&gt;12-#REF!+Kapitalbedarfsplanung!#REF!,0,Kapitalbedarfsplanung!#REF!))</f>
        <v>#REF!</v>
      </c>
      <c r="AG17" s="400" t="e">
        <f>IF(AG$5&lt;12-#REF!+Kapitalbedarfsplanung!#REF!,0,IF('Kalk. int.'!AG$5&gt;12-#REF!+Kapitalbedarfsplanung!#REF!,0,Kapitalbedarfsplanung!#REF!))</f>
        <v>#REF!</v>
      </c>
      <c r="AH17" s="400" t="e">
        <f>IF(AH$5&lt;12-#REF!+Kapitalbedarfsplanung!#REF!,0,IF('Kalk. int.'!AH$5&gt;12-#REF!+Kapitalbedarfsplanung!#REF!,0,Kapitalbedarfsplanung!#REF!))</f>
        <v>#REF!</v>
      </c>
      <c r="AI17" s="400" t="e">
        <f>IF(AI$5&lt;12-#REF!+Kapitalbedarfsplanung!#REF!,0,IF('Kalk. int.'!AI$5&gt;12-#REF!+Kapitalbedarfsplanung!#REF!,0,Kapitalbedarfsplanung!#REF!))</f>
        <v>#REF!</v>
      </c>
      <c r="AJ17" s="400" t="e">
        <f>IF(AJ$5&lt;12-#REF!+Kapitalbedarfsplanung!#REF!,0,IF('Kalk. int.'!AJ$5&gt;12-#REF!+Kapitalbedarfsplanung!#REF!,0,Kapitalbedarfsplanung!#REF!))</f>
        <v>#REF!</v>
      </c>
      <c r="AK17" s="400" t="e">
        <f>IF(AK$5&lt;12-#REF!+Kapitalbedarfsplanung!#REF!,0,IF('Kalk. int.'!AK$5&gt;12-#REF!+Kapitalbedarfsplanung!#REF!,0,Kapitalbedarfsplanung!#REF!))</f>
        <v>#REF!</v>
      </c>
      <c r="AL17" s="400" t="e">
        <f>IF(AL$5&lt;12-#REF!+Kapitalbedarfsplanung!#REF!,0,IF('Kalk. int.'!AL$5&gt;12-#REF!+Kapitalbedarfsplanung!#REF!,0,Kapitalbedarfsplanung!#REF!))</f>
        <v>#REF!</v>
      </c>
      <c r="AM17" s="401" t="e">
        <f>IF(AM$5&lt;12-#REF!+Kapitalbedarfsplanung!#REF!,0,IF('Kalk. int.'!AM$5&gt;12-#REF!+Kapitalbedarfsplanung!#REF!,0,Kapitalbedarfsplanung!#REF!))</f>
        <v>#REF!</v>
      </c>
    </row>
    <row r="18" spans="2:39" ht="15.75">
      <c r="B18" s="378" t="s">
        <v>1422</v>
      </c>
      <c r="C18" s="430"/>
      <c r="D18" s="399" t="e">
        <f>IF(D$5&lt;12-#REF!+Kapitalbedarfsplanung!#REF!,0,IF('Kalk. int.'!D$5&gt;12-#REF!+Kapitalbedarfsplanung!#REF!,0,Kapitalbedarfsplanung!#REF!))</f>
        <v>#REF!</v>
      </c>
      <c r="E18" s="400" t="e">
        <f>IF(E$5&lt;12-#REF!+Kapitalbedarfsplanung!#REF!,0,IF('Kalk. int.'!E$5&gt;12-#REF!+Kapitalbedarfsplanung!#REF!,0,Kapitalbedarfsplanung!#REF!))</f>
        <v>#REF!</v>
      </c>
      <c r="F18" s="400" t="e">
        <f>IF(F$5&lt;12-#REF!+Kapitalbedarfsplanung!#REF!,0,IF('Kalk. int.'!F$5&gt;12-#REF!+Kapitalbedarfsplanung!#REF!,0,Kapitalbedarfsplanung!#REF!))</f>
        <v>#REF!</v>
      </c>
      <c r="G18" s="400" t="e">
        <f>IF(G$5&lt;12-#REF!+Kapitalbedarfsplanung!#REF!,0,IF('Kalk. int.'!G$5&gt;12-#REF!+Kapitalbedarfsplanung!#REF!,0,Kapitalbedarfsplanung!#REF!))</f>
        <v>#REF!</v>
      </c>
      <c r="H18" s="400" t="e">
        <f>IF(H$5&lt;12-#REF!+Kapitalbedarfsplanung!#REF!,0,IF('Kalk. int.'!H$5&gt;12-#REF!+Kapitalbedarfsplanung!#REF!,0,Kapitalbedarfsplanung!#REF!))</f>
        <v>#REF!</v>
      </c>
      <c r="I18" s="400" t="e">
        <f>IF(I$5&lt;12-#REF!+Kapitalbedarfsplanung!#REF!,0,IF('Kalk. int.'!I$5&gt;12-#REF!+Kapitalbedarfsplanung!#REF!,0,Kapitalbedarfsplanung!#REF!))</f>
        <v>#REF!</v>
      </c>
      <c r="J18" s="400" t="e">
        <f>IF(J$5&lt;12-#REF!+Kapitalbedarfsplanung!#REF!,0,IF('Kalk. int.'!J$5&gt;12-#REF!+Kapitalbedarfsplanung!#REF!,0,Kapitalbedarfsplanung!#REF!))</f>
        <v>#REF!</v>
      </c>
      <c r="K18" s="400" t="e">
        <f>IF(K$5&lt;12-#REF!+Kapitalbedarfsplanung!#REF!,0,IF('Kalk. int.'!K$5&gt;12-#REF!+Kapitalbedarfsplanung!#REF!,0,Kapitalbedarfsplanung!#REF!))</f>
        <v>#REF!</v>
      </c>
      <c r="L18" s="400" t="e">
        <f>IF(L$5&lt;12-#REF!+Kapitalbedarfsplanung!#REF!,0,IF('Kalk. int.'!L$5&gt;12-#REF!+Kapitalbedarfsplanung!#REF!,0,Kapitalbedarfsplanung!#REF!))</f>
        <v>#REF!</v>
      </c>
      <c r="M18" s="400" t="e">
        <f>IF(M$5&lt;12-#REF!+Kapitalbedarfsplanung!#REF!,0,IF('Kalk. int.'!M$5&gt;12-#REF!+Kapitalbedarfsplanung!#REF!,0,Kapitalbedarfsplanung!#REF!))</f>
        <v>#REF!</v>
      </c>
      <c r="N18" s="400" t="e">
        <f>IF(N$5&lt;12-#REF!+Kapitalbedarfsplanung!#REF!,0,IF('Kalk. int.'!N$5&gt;12-#REF!+Kapitalbedarfsplanung!#REF!,0,Kapitalbedarfsplanung!#REF!))</f>
        <v>#REF!</v>
      </c>
      <c r="O18" s="400" t="e">
        <f>IF(O$5&lt;12-#REF!+Kapitalbedarfsplanung!#REF!,0,IF('Kalk. int.'!O$5&gt;12-#REF!+Kapitalbedarfsplanung!#REF!,0,Kapitalbedarfsplanung!#REF!))</f>
        <v>#REF!</v>
      </c>
      <c r="P18" s="400" t="e">
        <f>IF(P$5&lt;12-#REF!+Kapitalbedarfsplanung!#REF!,0,IF('Kalk. int.'!P$5&gt;12-#REF!+Kapitalbedarfsplanung!#REF!,0,Kapitalbedarfsplanung!#REF!))</f>
        <v>#REF!</v>
      </c>
      <c r="Q18" s="400" t="e">
        <f>IF(Q$5&lt;12-#REF!+Kapitalbedarfsplanung!#REF!,0,IF('Kalk. int.'!Q$5&gt;12-#REF!+Kapitalbedarfsplanung!#REF!,0,Kapitalbedarfsplanung!#REF!))</f>
        <v>#REF!</v>
      </c>
      <c r="R18" s="400" t="e">
        <f>IF(R$5&lt;12-#REF!+Kapitalbedarfsplanung!#REF!,0,IF('Kalk. int.'!R$5&gt;12-#REF!+Kapitalbedarfsplanung!#REF!,0,Kapitalbedarfsplanung!#REF!))</f>
        <v>#REF!</v>
      </c>
      <c r="S18" s="400" t="e">
        <f>IF(S$5&lt;12-#REF!+Kapitalbedarfsplanung!#REF!,0,IF('Kalk. int.'!S$5&gt;12-#REF!+Kapitalbedarfsplanung!#REF!,0,Kapitalbedarfsplanung!#REF!))</f>
        <v>#REF!</v>
      </c>
      <c r="T18" s="400" t="e">
        <f>IF(T$5&lt;12-#REF!+Kapitalbedarfsplanung!#REF!,0,IF('Kalk. int.'!T$5&gt;12-#REF!+Kapitalbedarfsplanung!#REF!,0,Kapitalbedarfsplanung!#REF!))</f>
        <v>#REF!</v>
      </c>
      <c r="U18" s="400" t="e">
        <f>IF(U$5&lt;12-#REF!+Kapitalbedarfsplanung!#REF!,0,IF('Kalk. int.'!U$5&gt;12-#REF!+Kapitalbedarfsplanung!#REF!,0,Kapitalbedarfsplanung!#REF!))</f>
        <v>#REF!</v>
      </c>
      <c r="V18" s="400" t="e">
        <f>IF(V$5&lt;12-#REF!+Kapitalbedarfsplanung!#REF!,0,IF('Kalk. int.'!V$5&gt;12-#REF!+Kapitalbedarfsplanung!#REF!,0,Kapitalbedarfsplanung!#REF!))</f>
        <v>#REF!</v>
      </c>
      <c r="W18" s="400" t="e">
        <f>IF(W$5&lt;12-#REF!+Kapitalbedarfsplanung!#REF!,0,IF('Kalk. int.'!W$5&gt;12-#REF!+Kapitalbedarfsplanung!#REF!,0,Kapitalbedarfsplanung!#REF!))</f>
        <v>#REF!</v>
      </c>
      <c r="X18" s="400" t="e">
        <f>IF(X$5&lt;12-#REF!+Kapitalbedarfsplanung!#REF!,0,IF('Kalk. int.'!X$5&gt;12-#REF!+Kapitalbedarfsplanung!#REF!,0,Kapitalbedarfsplanung!#REF!))</f>
        <v>#REF!</v>
      </c>
      <c r="Y18" s="400" t="e">
        <f>IF(Y$5&lt;12-#REF!+Kapitalbedarfsplanung!#REF!,0,IF('Kalk. int.'!Y$5&gt;12-#REF!+Kapitalbedarfsplanung!#REF!,0,Kapitalbedarfsplanung!#REF!))</f>
        <v>#REF!</v>
      </c>
      <c r="Z18" s="400" t="e">
        <f>IF(Z$5&lt;12-#REF!+Kapitalbedarfsplanung!#REF!,0,IF('Kalk. int.'!Z$5&gt;12-#REF!+Kapitalbedarfsplanung!#REF!,0,Kapitalbedarfsplanung!#REF!))</f>
        <v>#REF!</v>
      </c>
      <c r="AA18" s="400" t="e">
        <f>IF(AA$5&lt;12-#REF!+Kapitalbedarfsplanung!#REF!,0,IF('Kalk. int.'!AA$5&gt;12-#REF!+Kapitalbedarfsplanung!#REF!,0,Kapitalbedarfsplanung!#REF!))</f>
        <v>#REF!</v>
      </c>
      <c r="AB18" s="400" t="e">
        <f>IF(AB$5&lt;12-#REF!+Kapitalbedarfsplanung!#REF!,0,IF('Kalk. int.'!AB$5&gt;12-#REF!+Kapitalbedarfsplanung!#REF!,0,Kapitalbedarfsplanung!#REF!))</f>
        <v>#REF!</v>
      </c>
      <c r="AC18" s="400" t="e">
        <f>IF(AC$5&lt;12-#REF!+Kapitalbedarfsplanung!#REF!,0,IF('Kalk. int.'!AC$5&gt;12-#REF!+Kapitalbedarfsplanung!#REF!,0,Kapitalbedarfsplanung!#REF!))</f>
        <v>#REF!</v>
      </c>
      <c r="AD18" s="400" t="e">
        <f>IF(AD$5&lt;12-#REF!+Kapitalbedarfsplanung!#REF!,0,IF('Kalk. int.'!AD$5&gt;12-#REF!+Kapitalbedarfsplanung!#REF!,0,Kapitalbedarfsplanung!#REF!))</f>
        <v>#REF!</v>
      </c>
      <c r="AE18" s="400" t="e">
        <f>IF(AE$5&lt;12-#REF!+Kapitalbedarfsplanung!#REF!,0,IF('Kalk. int.'!AE$5&gt;12-#REF!+Kapitalbedarfsplanung!#REF!,0,Kapitalbedarfsplanung!#REF!))</f>
        <v>#REF!</v>
      </c>
      <c r="AF18" s="400" t="e">
        <f>IF(AF$5&lt;12-#REF!+Kapitalbedarfsplanung!#REF!,0,IF('Kalk. int.'!AF$5&gt;12-#REF!+Kapitalbedarfsplanung!#REF!,0,Kapitalbedarfsplanung!#REF!))</f>
        <v>#REF!</v>
      </c>
      <c r="AG18" s="400" t="e">
        <f>IF(AG$5&lt;12-#REF!+Kapitalbedarfsplanung!#REF!,0,IF('Kalk. int.'!AG$5&gt;12-#REF!+Kapitalbedarfsplanung!#REF!,0,Kapitalbedarfsplanung!#REF!))</f>
        <v>#REF!</v>
      </c>
      <c r="AH18" s="400" t="e">
        <f>IF(AH$5&lt;12-#REF!+Kapitalbedarfsplanung!#REF!,0,IF('Kalk. int.'!AH$5&gt;12-#REF!+Kapitalbedarfsplanung!#REF!,0,Kapitalbedarfsplanung!#REF!))</f>
        <v>#REF!</v>
      </c>
      <c r="AI18" s="400" t="e">
        <f>IF(AI$5&lt;12-#REF!+Kapitalbedarfsplanung!#REF!,0,IF('Kalk. int.'!AI$5&gt;12-#REF!+Kapitalbedarfsplanung!#REF!,0,Kapitalbedarfsplanung!#REF!))</f>
        <v>#REF!</v>
      </c>
      <c r="AJ18" s="400" t="e">
        <f>IF(AJ$5&lt;12-#REF!+Kapitalbedarfsplanung!#REF!,0,IF('Kalk. int.'!AJ$5&gt;12-#REF!+Kapitalbedarfsplanung!#REF!,0,Kapitalbedarfsplanung!#REF!))</f>
        <v>#REF!</v>
      </c>
      <c r="AK18" s="400" t="e">
        <f>IF(AK$5&lt;12-#REF!+Kapitalbedarfsplanung!#REF!,0,IF('Kalk. int.'!AK$5&gt;12-#REF!+Kapitalbedarfsplanung!#REF!,0,Kapitalbedarfsplanung!#REF!))</f>
        <v>#REF!</v>
      </c>
      <c r="AL18" s="400" t="e">
        <f>IF(AL$5&lt;12-#REF!+Kapitalbedarfsplanung!#REF!,0,IF('Kalk. int.'!AL$5&gt;12-#REF!+Kapitalbedarfsplanung!#REF!,0,Kapitalbedarfsplanung!#REF!))</f>
        <v>#REF!</v>
      </c>
      <c r="AM18" s="401" t="e">
        <f>IF(AM$5&lt;12-#REF!+Kapitalbedarfsplanung!#REF!,0,IF('Kalk. int.'!AM$5&gt;12-#REF!+Kapitalbedarfsplanung!#REF!,0,Kapitalbedarfsplanung!#REF!))</f>
        <v>#REF!</v>
      </c>
    </row>
    <row r="19" spans="2:39" ht="15.75">
      <c r="B19" s="378" t="s">
        <v>1427</v>
      </c>
      <c r="C19" s="430" t="s">
        <v>1446</v>
      </c>
      <c r="D19" s="399"/>
      <c r="E19" s="400"/>
      <c r="F19" s="400"/>
      <c r="G19" s="400"/>
      <c r="H19" s="400"/>
      <c r="I19" s="400"/>
      <c r="J19" s="400"/>
      <c r="K19" s="400"/>
      <c r="L19" s="400"/>
      <c r="M19" s="400"/>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1"/>
    </row>
    <row r="20" spans="2:39" ht="15.75">
      <c r="B20" s="378" t="s">
        <v>1424</v>
      </c>
      <c r="C20" s="431"/>
      <c r="D20" s="399"/>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1"/>
    </row>
    <row r="21" spans="2:39" ht="15.75">
      <c r="B21" s="378" t="s">
        <v>155</v>
      </c>
      <c r="C21" s="430"/>
      <c r="D21" s="399"/>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1"/>
    </row>
    <row r="22" spans="2:39" ht="15.75">
      <c r="B22" s="378" t="s">
        <v>1425</v>
      </c>
      <c r="C22" s="430"/>
      <c r="D22" s="399" t="e">
        <f>IF(D$5&lt;12-#REF!+Kapitalbedarfsplanung!#REF!,0,IF('Kalk. int.'!D$5&gt;12-#REF!+Kapitalbedarfsplanung!#REF!,0,Kapitalbedarfsplanung!#REF!))</f>
        <v>#REF!</v>
      </c>
      <c r="E22" s="400" t="e">
        <f>IF(E$5&lt;12-#REF!+Kapitalbedarfsplanung!#REF!,0,IF('Kalk. int.'!E$5&gt;12-#REF!+Kapitalbedarfsplanung!#REF!,0,Kapitalbedarfsplanung!#REF!))</f>
        <v>#REF!</v>
      </c>
      <c r="F22" s="400" t="e">
        <f>IF(F$5&lt;12-#REF!+Kapitalbedarfsplanung!#REF!,0,IF('Kalk. int.'!F$5&gt;12-#REF!+Kapitalbedarfsplanung!#REF!,0,Kapitalbedarfsplanung!#REF!))</f>
        <v>#REF!</v>
      </c>
      <c r="G22" s="400" t="e">
        <f>IF(G$5&lt;12-#REF!+Kapitalbedarfsplanung!#REF!,0,IF('Kalk. int.'!G$5&gt;12-#REF!+Kapitalbedarfsplanung!#REF!,0,Kapitalbedarfsplanung!#REF!))</f>
        <v>#REF!</v>
      </c>
      <c r="H22" s="400" t="e">
        <f>IF(H$5&lt;12-#REF!+Kapitalbedarfsplanung!#REF!,0,IF('Kalk. int.'!H$5&gt;12-#REF!+Kapitalbedarfsplanung!#REF!,0,Kapitalbedarfsplanung!#REF!))</f>
        <v>#REF!</v>
      </c>
      <c r="I22" s="400" t="e">
        <f>IF(I$5&lt;12-#REF!+Kapitalbedarfsplanung!#REF!,0,IF('Kalk. int.'!I$5&gt;12-#REF!+Kapitalbedarfsplanung!#REF!,0,Kapitalbedarfsplanung!#REF!))</f>
        <v>#REF!</v>
      </c>
      <c r="J22" s="400" t="e">
        <f>IF(J$5&lt;12-#REF!+Kapitalbedarfsplanung!#REF!,0,IF('Kalk. int.'!J$5&gt;12-#REF!+Kapitalbedarfsplanung!#REF!,0,Kapitalbedarfsplanung!#REF!))</f>
        <v>#REF!</v>
      </c>
      <c r="K22" s="400" t="e">
        <f>IF(K$5&lt;12-#REF!+Kapitalbedarfsplanung!#REF!,0,IF('Kalk. int.'!K$5&gt;12-#REF!+Kapitalbedarfsplanung!#REF!,0,Kapitalbedarfsplanung!#REF!))</f>
        <v>#REF!</v>
      </c>
      <c r="L22" s="400" t="e">
        <f>IF(L$5&lt;12-#REF!+Kapitalbedarfsplanung!#REF!,0,IF('Kalk. int.'!L$5&gt;12-#REF!+Kapitalbedarfsplanung!#REF!,0,Kapitalbedarfsplanung!#REF!))</f>
        <v>#REF!</v>
      </c>
      <c r="M22" s="400" t="e">
        <f>IF(M$5&lt;12-#REF!+Kapitalbedarfsplanung!#REF!,0,IF('Kalk. int.'!M$5&gt;12-#REF!+Kapitalbedarfsplanung!#REF!,0,Kapitalbedarfsplanung!#REF!))</f>
        <v>#REF!</v>
      </c>
      <c r="N22" s="400" t="e">
        <f>IF(N$5&lt;12-#REF!+Kapitalbedarfsplanung!#REF!,0,IF('Kalk. int.'!N$5&gt;12-#REF!+Kapitalbedarfsplanung!#REF!,0,Kapitalbedarfsplanung!#REF!))</f>
        <v>#REF!</v>
      </c>
      <c r="O22" s="400" t="e">
        <f>IF(O$5&lt;12-#REF!+Kapitalbedarfsplanung!#REF!,0,IF('Kalk. int.'!O$5&gt;12-#REF!+Kapitalbedarfsplanung!#REF!,0,Kapitalbedarfsplanung!#REF!))</f>
        <v>#REF!</v>
      </c>
      <c r="P22" s="400" t="e">
        <f>IF(P$5&lt;12-#REF!+Kapitalbedarfsplanung!#REF!,0,IF('Kalk. int.'!P$5&gt;12-#REF!+Kapitalbedarfsplanung!#REF!,0,Kapitalbedarfsplanung!#REF!))</f>
        <v>#REF!</v>
      </c>
      <c r="Q22" s="400" t="e">
        <f>IF(Q$5&lt;12-#REF!+Kapitalbedarfsplanung!#REF!,0,IF('Kalk. int.'!Q$5&gt;12-#REF!+Kapitalbedarfsplanung!#REF!,0,Kapitalbedarfsplanung!#REF!))</f>
        <v>#REF!</v>
      </c>
      <c r="R22" s="400" t="e">
        <f>IF(R$5&lt;12-#REF!+Kapitalbedarfsplanung!#REF!,0,IF('Kalk. int.'!R$5&gt;12-#REF!+Kapitalbedarfsplanung!#REF!,0,Kapitalbedarfsplanung!#REF!))</f>
        <v>#REF!</v>
      </c>
      <c r="S22" s="400" t="e">
        <f>IF(S$5&lt;12-#REF!+Kapitalbedarfsplanung!#REF!,0,IF('Kalk. int.'!S$5&gt;12-#REF!+Kapitalbedarfsplanung!#REF!,0,Kapitalbedarfsplanung!#REF!))</f>
        <v>#REF!</v>
      </c>
      <c r="T22" s="400" t="e">
        <f>IF(T$5&lt;12-#REF!+Kapitalbedarfsplanung!#REF!,0,IF('Kalk. int.'!T$5&gt;12-#REF!+Kapitalbedarfsplanung!#REF!,0,Kapitalbedarfsplanung!#REF!))</f>
        <v>#REF!</v>
      </c>
      <c r="U22" s="400" t="e">
        <f>IF(U$5&lt;12-#REF!+Kapitalbedarfsplanung!#REF!,0,IF('Kalk. int.'!U$5&gt;12-#REF!+Kapitalbedarfsplanung!#REF!,0,Kapitalbedarfsplanung!#REF!))</f>
        <v>#REF!</v>
      </c>
      <c r="V22" s="400" t="e">
        <f>IF(V$5&lt;12-#REF!+Kapitalbedarfsplanung!#REF!,0,IF('Kalk. int.'!V$5&gt;12-#REF!+Kapitalbedarfsplanung!#REF!,0,Kapitalbedarfsplanung!#REF!))</f>
        <v>#REF!</v>
      </c>
      <c r="W22" s="400" t="e">
        <f>IF(W$5&lt;12-#REF!+Kapitalbedarfsplanung!#REF!,0,IF('Kalk. int.'!W$5&gt;12-#REF!+Kapitalbedarfsplanung!#REF!,0,Kapitalbedarfsplanung!#REF!))</f>
        <v>#REF!</v>
      </c>
      <c r="X22" s="400" t="e">
        <f>IF(X$5&lt;12-#REF!+Kapitalbedarfsplanung!#REF!,0,IF('Kalk. int.'!X$5&gt;12-#REF!+Kapitalbedarfsplanung!#REF!,0,Kapitalbedarfsplanung!#REF!))</f>
        <v>#REF!</v>
      </c>
      <c r="Y22" s="400" t="e">
        <f>IF(Y$5&lt;12-#REF!+Kapitalbedarfsplanung!#REF!,0,IF('Kalk. int.'!Y$5&gt;12-#REF!+Kapitalbedarfsplanung!#REF!,0,Kapitalbedarfsplanung!#REF!))</f>
        <v>#REF!</v>
      </c>
      <c r="Z22" s="400" t="e">
        <f>IF(Z$5&lt;12-#REF!+Kapitalbedarfsplanung!#REF!,0,IF('Kalk. int.'!Z$5&gt;12-#REF!+Kapitalbedarfsplanung!#REF!,0,Kapitalbedarfsplanung!#REF!))</f>
        <v>#REF!</v>
      </c>
      <c r="AA22" s="400" t="e">
        <f>IF(AA$5&lt;12-#REF!+Kapitalbedarfsplanung!#REF!,0,IF('Kalk. int.'!AA$5&gt;12-#REF!+Kapitalbedarfsplanung!#REF!,0,Kapitalbedarfsplanung!#REF!))</f>
        <v>#REF!</v>
      </c>
      <c r="AB22" s="400" t="e">
        <f>IF(AB$5&lt;12-#REF!+Kapitalbedarfsplanung!#REF!,0,IF('Kalk. int.'!AB$5&gt;12-#REF!+Kapitalbedarfsplanung!#REF!,0,Kapitalbedarfsplanung!#REF!))</f>
        <v>#REF!</v>
      </c>
      <c r="AC22" s="400" t="e">
        <f>IF(AC$5&lt;12-#REF!+Kapitalbedarfsplanung!#REF!,0,IF('Kalk. int.'!AC$5&gt;12-#REF!+Kapitalbedarfsplanung!#REF!,0,Kapitalbedarfsplanung!#REF!))</f>
        <v>#REF!</v>
      </c>
      <c r="AD22" s="400" t="e">
        <f>IF(AD$5&lt;12-#REF!+Kapitalbedarfsplanung!#REF!,0,IF('Kalk. int.'!AD$5&gt;12-#REF!+Kapitalbedarfsplanung!#REF!,0,Kapitalbedarfsplanung!#REF!))</f>
        <v>#REF!</v>
      </c>
      <c r="AE22" s="400" t="e">
        <f>IF(AE$5&lt;12-#REF!+Kapitalbedarfsplanung!#REF!,0,IF('Kalk. int.'!AE$5&gt;12-#REF!+Kapitalbedarfsplanung!#REF!,0,Kapitalbedarfsplanung!#REF!))</f>
        <v>#REF!</v>
      </c>
      <c r="AF22" s="400" t="e">
        <f>IF(AF$5&lt;12-#REF!+Kapitalbedarfsplanung!#REF!,0,IF('Kalk. int.'!AF$5&gt;12-#REF!+Kapitalbedarfsplanung!#REF!,0,Kapitalbedarfsplanung!#REF!))</f>
        <v>#REF!</v>
      </c>
      <c r="AG22" s="400" t="e">
        <f>IF(AG$5&lt;12-#REF!+Kapitalbedarfsplanung!#REF!,0,IF('Kalk. int.'!AG$5&gt;12-#REF!+Kapitalbedarfsplanung!#REF!,0,Kapitalbedarfsplanung!#REF!))</f>
        <v>#REF!</v>
      </c>
      <c r="AH22" s="400" t="e">
        <f>IF(AH$5&lt;12-#REF!+Kapitalbedarfsplanung!#REF!,0,IF('Kalk. int.'!AH$5&gt;12-#REF!+Kapitalbedarfsplanung!#REF!,0,Kapitalbedarfsplanung!#REF!))</f>
        <v>#REF!</v>
      </c>
      <c r="AI22" s="400" t="e">
        <f>IF(AI$5&lt;12-#REF!+Kapitalbedarfsplanung!#REF!,0,IF('Kalk. int.'!AI$5&gt;12-#REF!+Kapitalbedarfsplanung!#REF!,0,Kapitalbedarfsplanung!#REF!))</f>
        <v>#REF!</v>
      </c>
      <c r="AJ22" s="400" t="e">
        <f>IF(AJ$5&lt;12-#REF!+Kapitalbedarfsplanung!#REF!,0,IF('Kalk. int.'!AJ$5&gt;12-#REF!+Kapitalbedarfsplanung!#REF!,0,Kapitalbedarfsplanung!#REF!))</f>
        <v>#REF!</v>
      </c>
      <c r="AK22" s="400" t="e">
        <f>IF(AK$5&lt;12-#REF!+Kapitalbedarfsplanung!#REF!,0,IF('Kalk. int.'!AK$5&gt;12-#REF!+Kapitalbedarfsplanung!#REF!,0,Kapitalbedarfsplanung!#REF!))</f>
        <v>#REF!</v>
      </c>
      <c r="AL22" s="400" t="e">
        <f>IF(AL$5&lt;12-#REF!+Kapitalbedarfsplanung!#REF!,0,IF('Kalk. int.'!AL$5&gt;12-#REF!+Kapitalbedarfsplanung!#REF!,0,Kapitalbedarfsplanung!#REF!))</f>
        <v>#REF!</v>
      </c>
      <c r="AM22" s="401" t="e">
        <f>IF(AM$5&lt;12-#REF!+Kapitalbedarfsplanung!#REF!,0,IF('Kalk. int.'!AM$5&gt;12-#REF!+Kapitalbedarfsplanung!#REF!,0,Kapitalbedarfsplanung!#REF!))</f>
        <v>#REF!</v>
      </c>
    </row>
    <row r="23" spans="2:39" ht="15.75">
      <c r="B23" s="378" t="s">
        <v>1425</v>
      </c>
      <c r="C23" s="430"/>
      <c r="D23" s="399" t="e">
        <f>IF(D$5&lt;12-#REF!+Kapitalbedarfsplanung!#REF!,0,IF('Kalk. int.'!D$5&gt;12-#REF!+Kapitalbedarfsplanung!#REF!,0,Kapitalbedarfsplanung!#REF!))</f>
        <v>#REF!</v>
      </c>
      <c r="E23" s="400" t="e">
        <f>IF(E$5&lt;12-#REF!+Kapitalbedarfsplanung!#REF!,0,IF('Kalk. int.'!E$5&gt;12-#REF!+Kapitalbedarfsplanung!#REF!,0,Kapitalbedarfsplanung!#REF!))</f>
        <v>#REF!</v>
      </c>
      <c r="F23" s="400" t="e">
        <f>IF(F$5&lt;12-#REF!+Kapitalbedarfsplanung!#REF!,0,IF('Kalk. int.'!F$5&gt;12-#REF!+Kapitalbedarfsplanung!#REF!,0,Kapitalbedarfsplanung!#REF!))</f>
        <v>#REF!</v>
      </c>
      <c r="G23" s="400" t="e">
        <f>IF(G$5&lt;12-#REF!+Kapitalbedarfsplanung!#REF!,0,IF('Kalk. int.'!G$5&gt;12-#REF!+Kapitalbedarfsplanung!#REF!,0,Kapitalbedarfsplanung!#REF!))</f>
        <v>#REF!</v>
      </c>
      <c r="H23" s="400" t="e">
        <f>IF(H$5&lt;12-#REF!+Kapitalbedarfsplanung!#REF!,0,IF('Kalk. int.'!H$5&gt;12-#REF!+Kapitalbedarfsplanung!#REF!,0,Kapitalbedarfsplanung!#REF!))</f>
        <v>#REF!</v>
      </c>
      <c r="I23" s="400" t="e">
        <f>IF(I$5&lt;12-#REF!+Kapitalbedarfsplanung!#REF!,0,IF('Kalk. int.'!I$5&gt;12-#REF!+Kapitalbedarfsplanung!#REF!,0,Kapitalbedarfsplanung!#REF!))</f>
        <v>#REF!</v>
      </c>
      <c r="J23" s="400" t="e">
        <f>IF(J$5&lt;12-#REF!+Kapitalbedarfsplanung!#REF!,0,IF('Kalk. int.'!J$5&gt;12-#REF!+Kapitalbedarfsplanung!#REF!,0,Kapitalbedarfsplanung!#REF!))</f>
        <v>#REF!</v>
      </c>
      <c r="K23" s="400" t="e">
        <f>IF(K$5&lt;12-#REF!+Kapitalbedarfsplanung!#REF!,0,IF('Kalk. int.'!K$5&gt;12-#REF!+Kapitalbedarfsplanung!#REF!,0,Kapitalbedarfsplanung!#REF!))</f>
        <v>#REF!</v>
      </c>
      <c r="L23" s="400" t="e">
        <f>IF(L$5&lt;12-#REF!+Kapitalbedarfsplanung!#REF!,0,IF('Kalk. int.'!L$5&gt;12-#REF!+Kapitalbedarfsplanung!#REF!,0,Kapitalbedarfsplanung!#REF!))</f>
        <v>#REF!</v>
      </c>
      <c r="M23" s="400" t="e">
        <f>IF(M$5&lt;12-#REF!+Kapitalbedarfsplanung!#REF!,0,IF('Kalk. int.'!M$5&gt;12-#REF!+Kapitalbedarfsplanung!#REF!,0,Kapitalbedarfsplanung!#REF!))</f>
        <v>#REF!</v>
      </c>
      <c r="N23" s="400" t="e">
        <f>IF(N$5&lt;12-#REF!+Kapitalbedarfsplanung!#REF!,0,IF('Kalk. int.'!N$5&gt;12-#REF!+Kapitalbedarfsplanung!#REF!,0,Kapitalbedarfsplanung!#REF!))</f>
        <v>#REF!</v>
      </c>
      <c r="O23" s="400" t="e">
        <f>IF(O$5&lt;12-#REF!+Kapitalbedarfsplanung!#REF!,0,IF('Kalk. int.'!O$5&gt;12-#REF!+Kapitalbedarfsplanung!#REF!,0,Kapitalbedarfsplanung!#REF!))</f>
        <v>#REF!</v>
      </c>
      <c r="P23" s="400" t="e">
        <f>IF(P$5&lt;12-#REF!+Kapitalbedarfsplanung!#REF!,0,IF('Kalk. int.'!P$5&gt;12-#REF!+Kapitalbedarfsplanung!#REF!,0,Kapitalbedarfsplanung!#REF!))</f>
        <v>#REF!</v>
      </c>
      <c r="Q23" s="400" t="e">
        <f>IF(Q$5&lt;12-#REF!+Kapitalbedarfsplanung!#REF!,0,IF('Kalk. int.'!Q$5&gt;12-#REF!+Kapitalbedarfsplanung!#REF!,0,Kapitalbedarfsplanung!#REF!))</f>
        <v>#REF!</v>
      </c>
      <c r="R23" s="400" t="e">
        <f>IF(R$5&lt;12-#REF!+Kapitalbedarfsplanung!#REF!,0,IF('Kalk. int.'!R$5&gt;12-#REF!+Kapitalbedarfsplanung!#REF!,0,Kapitalbedarfsplanung!#REF!))</f>
        <v>#REF!</v>
      </c>
      <c r="S23" s="400" t="e">
        <f>IF(S$5&lt;12-#REF!+Kapitalbedarfsplanung!#REF!,0,IF('Kalk. int.'!S$5&gt;12-#REF!+Kapitalbedarfsplanung!#REF!,0,Kapitalbedarfsplanung!#REF!))</f>
        <v>#REF!</v>
      </c>
      <c r="T23" s="400" t="e">
        <f>IF(T$5&lt;12-#REF!+Kapitalbedarfsplanung!#REF!,0,IF('Kalk. int.'!T$5&gt;12-#REF!+Kapitalbedarfsplanung!#REF!,0,Kapitalbedarfsplanung!#REF!))</f>
        <v>#REF!</v>
      </c>
      <c r="U23" s="400" t="e">
        <f>IF(U$5&lt;12-#REF!+Kapitalbedarfsplanung!#REF!,0,IF('Kalk. int.'!U$5&gt;12-#REF!+Kapitalbedarfsplanung!#REF!,0,Kapitalbedarfsplanung!#REF!))</f>
        <v>#REF!</v>
      </c>
      <c r="V23" s="400" t="e">
        <f>IF(V$5&lt;12-#REF!+Kapitalbedarfsplanung!#REF!,0,IF('Kalk. int.'!V$5&gt;12-#REF!+Kapitalbedarfsplanung!#REF!,0,Kapitalbedarfsplanung!#REF!))</f>
        <v>#REF!</v>
      </c>
      <c r="W23" s="400" t="e">
        <f>IF(W$5&lt;12-#REF!+Kapitalbedarfsplanung!#REF!,0,IF('Kalk. int.'!W$5&gt;12-#REF!+Kapitalbedarfsplanung!#REF!,0,Kapitalbedarfsplanung!#REF!))</f>
        <v>#REF!</v>
      </c>
      <c r="X23" s="400" t="e">
        <f>IF(X$5&lt;12-#REF!+Kapitalbedarfsplanung!#REF!,0,IF('Kalk. int.'!X$5&gt;12-#REF!+Kapitalbedarfsplanung!#REF!,0,Kapitalbedarfsplanung!#REF!))</f>
        <v>#REF!</v>
      </c>
      <c r="Y23" s="400" t="e">
        <f>IF(Y$5&lt;12-#REF!+Kapitalbedarfsplanung!#REF!,0,IF('Kalk. int.'!Y$5&gt;12-#REF!+Kapitalbedarfsplanung!#REF!,0,Kapitalbedarfsplanung!#REF!))</f>
        <v>#REF!</v>
      </c>
      <c r="Z23" s="400" t="e">
        <f>IF(Z$5&lt;12-#REF!+Kapitalbedarfsplanung!#REF!,0,IF('Kalk. int.'!Z$5&gt;12-#REF!+Kapitalbedarfsplanung!#REF!,0,Kapitalbedarfsplanung!#REF!))</f>
        <v>#REF!</v>
      </c>
      <c r="AA23" s="400" t="e">
        <f>IF(AA$5&lt;12-#REF!+Kapitalbedarfsplanung!#REF!,0,IF('Kalk. int.'!AA$5&gt;12-#REF!+Kapitalbedarfsplanung!#REF!,0,Kapitalbedarfsplanung!#REF!))</f>
        <v>#REF!</v>
      </c>
      <c r="AB23" s="400" t="e">
        <f>IF(AB$5&lt;12-#REF!+Kapitalbedarfsplanung!#REF!,0,IF('Kalk. int.'!AB$5&gt;12-#REF!+Kapitalbedarfsplanung!#REF!,0,Kapitalbedarfsplanung!#REF!))</f>
        <v>#REF!</v>
      </c>
      <c r="AC23" s="400" t="e">
        <f>IF(AC$5&lt;12-#REF!+Kapitalbedarfsplanung!#REF!,0,IF('Kalk. int.'!AC$5&gt;12-#REF!+Kapitalbedarfsplanung!#REF!,0,Kapitalbedarfsplanung!#REF!))</f>
        <v>#REF!</v>
      </c>
      <c r="AD23" s="400" t="e">
        <f>IF(AD$5&lt;12-#REF!+Kapitalbedarfsplanung!#REF!,0,IF('Kalk. int.'!AD$5&gt;12-#REF!+Kapitalbedarfsplanung!#REF!,0,Kapitalbedarfsplanung!#REF!))</f>
        <v>#REF!</v>
      </c>
      <c r="AE23" s="400" t="e">
        <f>IF(AE$5&lt;12-#REF!+Kapitalbedarfsplanung!#REF!,0,IF('Kalk. int.'!AE$5&gt;12-#REF!+Kapitalbedarfsplanung!#REF!,0,Kapitalbedarfsplanung!#REF!))</f>
        <v>#REF!</v>
      </c>
      <c r="AF23" s="400" t="e">
        <f>IF(AF$5&lt;12-#REF!+Kapitalbedarfsplanung!#REF!,0,IF('Kalk. int.'!AF$5&gt;12-#REF!+Kapitalbedarfsplanung!#REF!,0,Kapitalbedarfsplanung!#REF!))</f>
        <v>#REF!</v>
      </c>
      <c r="AG23" s="400" t="e">
        <f>IF(AG$5&lt;12-#REF!+Kapitalbedarfsplanung!#REF!,0,IF('Kalk. int.'!AG$5&gt;12-#REF!+Kapitalbedarfsplanung!#REF!,0,Kapitalbedarfsplanung!#REF!))</f>
        <v>#REF!</v>
      </c>
      <c r="AH23" s="400" t="e">
        <f>IF(AH$5&lt;12-#REF!+Kapitalbedarfsplanung!#REF!,0,IF('Kalk. int.'!AH$5&gt;12-#REF!+Kapitalbedarfsplanung!#REF!,0,Kapitalbedarfsplanung!#REF!))</f>
        <v>#REF!</v>
      </c>
      <c r="AI23" s="400" t="e">
        <f>IF(AI$5&lt;12-#REF!+Kapitalbedarfsplanung!#REF!,0,IF('Kalk. int.'!AI$5&gt;12-#REF!+Kapitalbedarfsplanung!#REF!,0,Kapitalbedarfsplanung!#REF!))</f>
        <v>#REF!</v>
      </c>
      <c r="AJ23" s="400" t="e">
        <f>IF(AJ$5&lt;12-#REF!+Kapitalbedarfsplanung!#REF!,0,IF('Kalk. int.'!AJ$5&gt;12-#REF!+Kapitalbedarfsplanung!#REF!,0,Kapitalbedarfsplanung!#REF!))</f>
        <v>#REF!</v>
      </c>
      <c r="AK23" s="400" t="e">
        <f>IF(AK$5&lt;12-#REF!+Kapitalbedarfsplanung!#REF!,0,IF('Kalk. int.'!AK$5&gt;12-#REF!+Kapitalbedarfsplanung!#REF!,0,Kapitalbedarfsplanung!#REF!))</f>
        <v>#REF!</v>
      </c>
      <c r="AL23" s="400" t="e">
        <f>IF(AL$5&lt;12-#REF!+Kapitalbedarfsplanung!#REF!,0,IF('Kalk. int.'!AL$5&gt;12-#REF!+Kapitalbedarfsplanung!#REF!,0,Kapitalbedarfsplanung!#REF!))</f>
        <v>#REF!</v>
      </c>
      <c r="AM23" s="401" t="e">
        <f>IF(AM$5&lt;12-#REF!+Kapitalbedarfsplanung!#REF!,0,IF('Kalk. int.'!AM$5&gt;12-#REF!+Kapitalbedarfsplanung!#REF!,0,Kapitalbedarfsplanung!#REF!))</f>
        <v>#REF!</v>
      </c>
    </row>
    <row r="24" spans="2:39" ht="15.75">
      <c r="B24" s="378" t="s">
        <v>1425</v>
      </c>
      <c r="C24" s="430"/>
      <c r="D24" s="399" t="e">
        <f>IF(D$5&lt;12-#REF!+Kapitalbedarfsplanung!#REF!,0,IF('Kalk. int.'!D$5&gt;12-#REF!+Kapitalbedarfsplanung!#REF!,0,Kapitalbedarfsplanung!#REF!))</f>
        <v>#REF!</v>
      </c>
      <c r="E24" s="400" t="e">
        <f>IF(E$5&lt;12-#REF!+Kapitalbedarfsplanung!#REF!,0,IF('Kalk. int.'!E$5&gt;12-#REF!+Kapitalbedarfsplanung!#REF!,0,Kapitalbedarfsplanung!#REF!))</f>
        <v>#REF!</v>
      </c>
      <c r="F24" s="400" t="e">
        <f>IF(F$5&lt;12-#REF!+Kapitalbedarfsplanung!#REF!,0,IF('Kalk. int.'!F$5&gt;12-#REF!+Kapitalbedarfsplanung!#REF!,0,Kapitalbedarfsplanung!#REF!))</f>
        <v>#REF!</v>
      </c>
      <c r="G24" s="400" t="e">
        <f>IF(G$5&lt;12-#REF!+Kapitalbedarfsplanung!#REF!,0,IF('Kalk. int.'!G$5&gt;12-#REF!+Kapitalbedarfsplanung!#REF!,0,Kapitalbedarfsplanung!#REF!))</f>
        <v>#REF!</v>
      </c>
      <c r="H24" s="400" t="e">
        <f>IF(H$5&lt;12-#REF!+Kapitalbedarfsplanung!#REF!,0,IF('Kalk. int.'!H$5&gt;12-#REF!+Kapitalbedarfsplanung!#REF!,0,Kapitalbedarfsplanung!#REF!))</f>
        <v>#REF!</v>
      </c>
      <c r="I24" s="400" t="e">
        <f>IF(I$5&lt;12-#REF!+Kapitalbedarfsplanung!#REF!,0,IF('Kalk. int.'!I$5&gt;12-#REF!+Kapitalbedarfsplanung!#REF!,0,Kapitalbedarfsplanung!#REF!))</f>
        <v>#REF!</v>
      </c>
      <c r="J24" s="400" t="e">
        <f>IF(J$5&lt;12-#REF!+Kapitalbedarfsplanung!#REF!,0,IF('Kalk. int.'!J$5&gt;12-#REF!+Kapitalbedarfsplanung!#REF!,0,Kapitalbedarfsplanung!#REF!))</f>
        <v>#REF!</v>
      </c>
      <c r="K24" s="400" t="e">
        <f>IF(K$5&lt;12-#REF!+Kapitalbedarfsplanung!#REF!,0,IF('Kalk. int.'!K$5&gt;12-#REF!+Kapitalbedarfsplanung!#REF!,0,Kapitalbedarfsplanung!#REF!))</f>
        <v>#REF!</v>
      </c>
      <c r="L24" s="400" t="e">
        <f>IF(L$5&lt;12-#REF!+Kapitalbedarfsplanung!#REF!,0,IF('Kalk. int.'!L$5&gt;12-#REF!+Kapitalbedarfsplanung!#REF!,0,Kapitalbedarfsplanung!#REF!))</f>
        <v>#REF!</v>
      </c>
      <c r="M24" s="400" t="e">
        <f>IF(M$5&lt;12-#REF!+Kapitalbedarfsplanung!#REF!,0,IF('Kalk. int.'!M$5&gt;12-#REF!+Kapitalbedarfsplanung!#REF!,0,Kapitalbedarfsplanung!#REF!))</f>
        <v>#REF!</v>
      </c>
      <c r="N24" s="400" t="e">
        <f>IF(N$5&lt;12-#REF!+Kapitalbedarfsplanung!#REF!,0,IF('Kalk. int.'!N$5&gt;12-#REF!+Kapitalbedarfsplanung!#REF!,0,Kapitalbedarfsplanung!#REF!))</f>
        <v>#REF!</v>
      </c>
      <c r="O24" s="400" t="e">
        <f>IF(O$5&lt;12-#REF!+Kapitalbedarfsplanung!#REF!,0,IF('Kalk. int.'!O$5&gt;12-#REF!+Kapitalbedarfsplanung!#REF!,0,Kapitalbedarfsplanung!#REF!))</f>
        <v>#REF!</v>
      </c>
      <c r="P24" s="400" t="e">
        <f>IF(P$5&lt;12-#REF!+Kapitalbedarfsplanung!#REF!,0,IF('Kalk. int.'!P$5&gt;12-#REF!+Kapitalbedarfsplanung!#REF!,0,Kapitalbedarfsplanung!#REF!))</f>
        <v>#REF!</v>
      </c>
      <c r="Q24" s="400" t="e">
        <f>IF(Q$5&lt;12-#REF!+Kapitalbedarfsplanung!#REF!,0,IF('Kalk. int.'!Q$5&gt;12-#REF!+Kapitalbedarfsplanung!#REF!,0,Kapitalbedarfsplanung!#REF!))</f>
        <v>#REF!</v>
      </c>
      <c r="R24" s="400" t="e">
        <f>IF(R$5&lt;12-#REF!+Kapitalbedarfsplanung!#REF!,0,IF('Kalk. int.'!R$5&gt;12-#REF!+Kapitalbedarfsplanung!#REF!,0,Kapitalbedarfsplanung!#REF!))</f>
        <v>#REF!</v>
      </c>
      <c r="S24" s="400" t="e">
        <f>IF(S$5&lt;12-#REF!+Kapitalbedarfsplanung!#REF!,0,IF('Kalk. int.'!S$5&gt;12-#REF!+Kapitalbedarfsplanung!#REF!,0,Kapitalbedarfsplanung!#REF!))</f>
        <v>#REF!</v>
      </c>
      <c r="T24" s="400" t="e">
        <f>IF(T$5&lt;12-#REF!+Kapitalbedarfsplanung!#REF!,0,IF('Kalk. int.'!T$5&gt;12-#REF!+Kapitalbedarfsplanung!#REF!,0,Kapitalbedarfsplanung!#REF!))</f>
        <v>#REF!</v>
      </c>
      <c r="U24" s="400" t="e">
        <f>IF(U$5&lt;12-#REF!+Kapitalbedarfsplanung!#REF!,0,IF('Kalk. int.'!U$5&gt;12-#REF!+Kapitalbedarfsplanung!#REF!,0,Kapitalbedarfsplanung!#REF!))</f>
        <v>#REF!</v>
      </c>
      <c r="V24" s="400" t="e">
        <f>IF(V$5&lt;12-#REF!+Kapitalbedarfsplanung!#REF!,0,IF('Kalk. int.'!V$5&gt;12-#REF!+Kapitalbedarfsplanung!#REF!,0,Kapitalbedarfsplanung!#REF!))</f>
        <v>#REF!</v>
      </c>
      <c r="W24" s="400" t="e">
        <f>IF(W$5&lt;12-#REF!+Kapitalbedarfsplanung!#REF!,0,IF('Kalk. int.'!W$5&gt;12-#REF!+Kapitalbedarfsplanung!#REF!,0,Kapitalbedarfsplanung!#REF!))</f>
        <v>#REF!</v>
      </c>
      <c r="X24" s="400" t="e">
        <f>IF(X$5&lt;12-#REF!+Kapitalbedarfsplanung!#REF!,0,IF('Kalk. int.'!X$5&gt;12-#REF!+Kapitalbedarfsplanung!#REF!,0,Kapitalbedarfsplanung!#REF!))</f>
        <v>#REF!</v>
      </c>
      <c r="Y24" s="400" t="e">
        <f>IF(Y$5&lt;12-#REF!+Kapitalbedarfsplanung!#REF!,0,IF('Kalk. int.'!Y$5&gt;12-#REF!+Kapitalbedarfsplanung!#REF!,0,Kapitalbedarfsplanung!#REF!))</f>
        <v>#REF!</v>
      </c>
      <c r="Z24" s="400" t="e">
        <f>IF(Z$5&lt;12-#REF!+Kapitalbedarfsplanung!#REF!,0,IF('Kalk. int.'!Z$5&gt;12-#REF!+Kapitalbedarfsplanung!#REF!,0,Kapitalbedarfsplanung!#REF!))</f>
        <v>#REF!</v>
      </c>
      <c r="AA24" s="400" t="e">
        <f>IF(AA$5&lt;12-#REF!+Kapitalbedarfsplanung!#REF!,0,IF('Kalk. int.'!AA$5&gt;12-#REF!+Kapitalbedarfsplanung!#REF!,0,Kapitalbedarfsplanung!#REF!))</f>
        <v>#REF!</v>
      </c>
      <c r="AB24" s="400" t="e">
        <f>IF(AB$5&lt;12-#REF!+Kapitalbedarfsplanung!#REF!,0,IF('Kalk. int.'!AB$5&gt;12-#REF!+Kapitalbedarfsplanung!#REF!,0,Kapitalbedarfsplanung!#REF!))</f>
        <v>#REF!</v>
      </c>
      <c r="AC24" s="400" t="e">
        <f>IF(AC$5&lt;12-#REF!+Kapitalbedarfsplanung!#REF!,0,IF('Kalk. int.'!AC$5&gt;12-#REF!+Kapitalbedarfsplanung!#REF!,0,Kapitalbedarfsplanung!#REF!))</f>
        <v>#REF!</v>
      </c>
      <c r="AD24" s="400" t="e">
        <f>IF(AD$5&lt;12-#REF!+Kapitalbedarfsplanung!#REF!,0,IF('Kalk. int.'!AD$5&gt;12-#REF!+Kapitalbedarfsplanung!#REF!,0,Kapitalbedarfsplanung!#REF!))</f>
        <v>#REF!</v>
      </c>
      <c r="AE24" s="400" t="e">
        <f>IF(AE$5&lt;12-#REF!+Kapitalbedarfsplanung!#REF!,0,IF('Kalk. int.'!AE$5&gt;12-#REF!+Kapitalbedarfsplanung!#REF!,0,Kapitalbedarfsplanung!#REF!))</f>
        <v>#REF!</v>
      </c>
      <c r="AF24" s="400" t="e">
        <f>IF(AF$5&lt;12-#REF!+Kapitalbedarfsplanung!#REF!,0,IF('Kalk. int.'!AF$5&gt;12-#REF!+Kapitalbedarfsplanung!#REF!,0,Kapitalbedarfsplanung!#REF!))</f>
        <v>#REF!</v>
      </c>
      <c r="AG24" s="400" t="e">
        <f>IF(AG$5&lt;12-#REF!+Kapitalbedarfsplanung!#REF!,0,IF('Kalk. int.'!AG$5&gt;12-#REF!+Kapitalbedarfsplanung!#REF!,0,Kapitalbedarfsplanung!#REF!))</f>
        <v>#REF!</v>
      </c>
      <c r="AH24" s="400" t="e">
        <f>IF(AH$5&lt;12-#REF!+Kapitalbedarfsplanung!#REF!,0,IF('Kalk. int.'!AH$5&gt;12-#REF!+Kapitalbedarfsplanung!#REF!,0,Kapitalbedarfsplanung!#REF!))</f>
        <v>#REF!</v>
      </c>
      <c r="AI24" s="400" t="e">
        <f>IF(AI$5&lt;12-#REF!+Kapitalbedarfsplanung!#REF!,0,IF('Kalk. int.'!AI$5&gt;12-#REF!+Kapitalbedarfsplanung!#REF!,0,Kapitalbedarfsplanung!#REF!))</f>
        <v>#REF!</v>
      </c>
      <c r="AJ24" s="400" t="e">
        <f>IF(AJ$5&lt;12-#REF!+Kapitalbedarfsplanung!#REF!,0,IF('Kalk. int.'!AJ$5&gt;12-#REF!+Kapitalbedarfsplanung!#REF!,0,Kapitalbedarfsplanung!#REF!))</f>
        <v>#REF!</v>
      </c>
      <c r="AK24" s="400" t="e">
        <f>IF(AK$5&lt;12-#REF!+Kapitalbedarfsplanung!#REF!,0,IF('Kalk. int.'!AK$5&gt;12-#REF!+Kapitalbedarfsplanung!#REF!,0,Kapitalbedarfsplanung!#REF!))</f>
        <v>#REF!</v>
      </c>
      <c r="AL24" s="400" t="e">
        <f>IF(AL$5&lt;12-#REF!+Kapitalbedarfsplanung!#REF!,0,IF('Kalk. int.'!AL$5&gt;12-#REF!+Kapitalbedarfsplanung!#REF!,0,Kapitalbedarfsplanung!#REF!))</f>
        <v>#REF!</v>
      </c>
      <c r="AM24" s="401" t="e">
        <f>IF(AM$5&lt;12-#REF!+Kapitalbedarfsplanung!#REF!,0,IF('Kalk. int.'!AM$5&gt;12-#REF!+Kapitalbedarfsplanung!#REF!,0,Kapitalbedarfsplanung!#REF!))</f>
        <v>#REF!</v>
      </c>
    </row>
    <row r="25" spans="2:39" ht="15.75">
      <c r="B25" s="378" t="s">
        <v>1425</v>
      </c>
      <c r="C25" s="430"/>
      <c r="D25" s="399" t="e">
        <f>IF(D$5&lt;12-#REF!+Kapitalbedarfsplanung!#REF!,0,IF('Kalk. int.'!D$5&gt;12-#REF!+Kapitalbedarfsplanung!#REF!,0,Kapitalbedarfsplanung!#REF!))</f>
        <v>#REF!</v>
      </c>
      <c r="E25" s="400" t="e">
        <f>IF(E$5&lt;12-#REF!+Kapitalbedarfsplanung!#REF!,0,IF('Kalk. int.'!E$5&gt;12-#REF!+Kapitalbedarfsplanung!#REF!,0,Kapitalbedarfsplanung!#REF!))</f>
        <v>#REF!</v>
      </c>
      <c r="F25" s="400" t="e">
        <f>IF(F$5&lt;12-#REF!+Kapitalbedarfsplanung!#REF!,0,IF('Kalk. int.'!F$5&gt;12-#REF!+Kapitalbedarfsplanung!#REF!,0,Kapitalbedarfsplanung!#REF!))</f>
        <v>#REF!</v>
      </c>
      <c r="G25" s="400" t="e">
        <f>IF(G$5&lt;12-#REF!+Kapitalbedarfsplanung!#REF!,0,IF('Kalk. int.'!G$5&gt;12-#REF!+Kapitalbedarfsplanung!#REF!,0,Kapitalbedarfsplanung!#REF!))</f>
        <v>#REF!</v>
      </c>
      <c r="H25" s="400" t="e">
        <f>IF(H$5&lt;12-#REF!+Kapitalbedarfsplanung!#REF!,0,IF('Kalk. int.'!H$5&gt;12-#REF!+Kapitalbedarfsplanung!#REF!,0,Kapitalbedarfsplanung!#REF!))</f>
        <v>#REF!</v>
      </c>
      <c r="I25" s="400" t="e">
        <f>IF(I$5&lt;12-#REF!+Kapitalbedarfsplanung!#REF!,0,IF('Kalk. int.'!I$5&gt;12-#REF!+Kapitalbedarfsplanung!#REF!,0,Kapitalbedarfsplanung!#REF!))</f>
        <v>#REF!</v>
      </c>
      <c r="J25" s="400" t="e">
        <f>IF(J$5&lt;12-#REF!+Kapitalbedarfsplanung!#REF!,0,IF('Kalk. int.'!J$5&gt;12-#REF!+Kapitalbedarfsplanung!#REF!,0,Kapitalbedarfsplanung!#REF!))</f>
        <v>#REF!</v>
      </c>
      <c r="K25" s="400" t="e">
        <f>IF(K$5&lt;12-#REF!+Kapitalbedarfsplanung!#REF!,0,IF('Kalk. int.'!K$5&gt;12-#REF!+Kapitalbedarfsplanung!#REF!,0,Kapitalbedarfsplanung!#REF!))</f>
        <v>#REF!</v>
      </c>
      <c r="L25" s="400" t="e">
        <f>IF(L$5&lt;12-#REF!+Kapitalbedarfsplanung!#REF!,0,IF('Kalk. int.'!L$5&gt;12-#REF!+Kapitalbedarfsplanung!#REF!,0,Kapitalbedarfsplanung!#REF!))</f>
        <v>#REF!</v>
      </c>
      <c r="M25" s="400" t="e">
        <f>IF(M$5&lt;12-#REF!+Kapitalbedarfsplanung!#REF!,0,IF('Kalk. int.'!M$5&gt;12-#REF!+Kapitalbedarfsplanung!#REF!,0,Kapitalbedarfsplanung!#REF!))</f>
        <v>#REF!</v>
      </c>
      <c r="N25" s="400" t="e">
        <f>IF(N$5&lt;12-#REF!+Kapitalbedarfsplanung!#REF!,0,IF('Kalk. int.'!N$5&gt;12-#REF!+Kapitalbedarfsplanung!#REF!,0,Kapitalbedarfsplanung!#REF!))</f>
        <v>#REF!</v>
      </c>
      <c r="O25" s="400" t="e">
        <f>IF(O$5&lt;12-#REF!+Kapitalbedarfsplanung!#REF!,0,IF('Kalk. int.'!O$5&gt;12-#REF!+Kapitalbedarfsplanung!#REF!,0,Kapitalbedarfsplanung!#REF!))</f>
        <v>#REF!</v>
      </c>
      <c r="P25" s="400" t="e">
        <f>IF(P$5&lt;12-#REF!+Kapitalbedarfsplanung!#REF!,0,IF('Kalk. int.'!P$5&gt;12-#REF!+Kapitalbedarfsplanung!#REF!,0,Kapitalbedarfsplanung!#REF!))</f>
        <v>#REF!</v>
      </c>
      <c r="Q25" s="400" t="e">
        <f>IF(Q$5&lt;12-#REF!+Kapitalbedarfsplanung!#REF!,0,IF('Kalk. int.'!Q$5&gt;12-#REF!+Kapitalbedarfsplanung!#REF!,0,Kapitalbedarfsplanung!#REF!))</f>
        <v>#REF!</v>
      </c>
      <c r="R25" s="400" t="e">
        <f>IF(R$5&lt;12-#REF!+Kapitalbedarfsplanung!#REF!,0,IF('Kalk. int.'!R$5&gt;12-#REF!+Kapitalbedarfsplanung!#REF!,0,Kapitalbedarfsplanung!#REF!))</f>
        <v>#REF!</v>
      </c>
      <c r="S25" s="400" t="e">
        <f>IF(S$5&lt;12-#REF!+Kapitalbedarfsplanung!#REF!,0,IF('Kalk. int.'!S$5&gt;12-#REF!+Kapitalbedarfsplanung!#REF!,0,Kapitalbedarfsplanung!#REF!))</f>
        <v>#REF!</v>
      </c>
      <c r="T25" s="400" t="e">
        <f>IF(T$5&lt;12-#REF!+Kapitalbedarfsplanung!#REF!,0,IF('Kalk. int.'!T$5&gt;12-#REF!+Kapitalbedarfsplanung!#REF!,0,Kapitalbedarfsplanung!#REF!))</f>
        <v>#REF!</v>
      </c>
      <c r="U25" s="400" t="e">
        <f>IF(U$5&lt;12-#REF!+Kapitalbedarfsplanung!#REF!,0,IF('Kalk. int.'!U$5&gt;12-#REF!+Kapitalbedarfsplanung!#REF!,0,Kapitalbedarfsplanung!#REF!))</f>
        <v>#REF!</v>
      </c>
      <c r="V25" s="400" t="e">
        <f>IF(V$5&lt;12-#REF!+Kapitalbedarfsplanung!#REF!,0,IF('Kalk. int.'!V$5&gt;12-#REF!+Kapitalbedarfsplanung!#REF!,0,Kapitalbedarfsplanung!#REF!))</f>
        <v>#REF!</v>
      </c>
      <c r="W25" s="400" t="e">
        <f>IF(W$5&lt;12-#REF!+Kapitalbedarfsplanung!#REF!,0,IF('Kalk. int.'!W$5&gt;12-#REF!+Kapitalbedarfsplanung!#REF!,0,Kapitalbedarfsplanung!#REF!))</f>
        <v>#REF!</v>
      </c>
      <c r="X25" s="400" t="e">
        <f>IF(X$5&lt;12-#REF!+Kapitalbedarfsplanung!#REF!,0,IF('Kalk. int.'!X$5&gt;12-#REF!+Kapitalbedarfsplanung!#REF!,0,Kapitalbedarfsplanung!#REF!))</f>
        <v>#REF!</v>
      </c>
      <c r="Y25" s="400" t="e">
        <f>IF(Y$5&lt;12-#REF!+Kapitalbedarfsplanung!#REF!,0,IF('Kalk. int.'!Y$5&gt;12-#REF!+Kapitalbedarfsplanung!#REF!,0,Kapitalbedarfsplanung!#REF!))</f>
        <v>#REF!</v>
      </c>
      <c r="Z25" s="400" t="e">
        <f>IF(Z$5&lt;12-#REF!+Kapitalbedarfsplanung!#REF!,0,IF('Kalk. int.'!Z$5&gt;12-#REF!+Kapitalbedarfsplanung!#REF!,0,Kapitalbedarfsplanung!#REF!))</f>
        <v>#REF!</v>
      </c>
      <c r="AA25" s="400" t="e">
        <f>IF(AA$5&lt;12-#REF!+Kapitalbedarfsplanung!#REF!,0,IF('Kalk. int.'!AA$5&gt;12-#REF!+Kapitalbedarfsplanung!#REF!,0,Kapitalbedarfsplanung!#REF!))</f>
        <v>#REF!</v>
      </c>
      <c r="AB25" s="400" t="e">
        <f>IF(AB$5&lt;12-#REF!+Kapitalbedarfsplanung!#REF!,0,IF('Kalk. int.'!AB$5&gt;12-#REF!+Kapitalbedarfsplanung!#REF!,0,Kapitalbedarfsplanung!#REF!))</f>
        <v>#REF!</v>
      </c>
      <c r="AC25" s="400" t="e">
        <f>IF(AC$5&lt;12-#REF!+Kapitalbedarfsplanung!#REF!,0,IF('Kalk. int.'!AC$5&gt;12-#REF!+Kapitalbedarfsplanung!#REF!,0,Kapitalbedarfsplanung!#REF!))</f>
        <v>#REF!</v>
      </c>
      <c r="AD25" s="400" t="e">
        <f>IF(AD$5&lt;12-#REF!+Kapitalbedarfsplanung!#REF!,0,IF('Kalk. int.'!AD$5&gt;12-#REF!+Kapitalbedarfsplanung!#REF!,0,Kapitalbedarfsplanung!#REF!))</f>
        <v>#REF!</v>
      </c>
      <c r="AE25" s="400" t="e">
        <f>IF(AE$5&lt;12-#REF!+Kapitalbedarfsplanung!#REF!,0,IF('Kalk. int.'!AE$5&gt;12-#REF!+Kapitalbedarfsplanung!#REF!,0,Kapitalbedarfsplanung!#REF!))</f>
        <v>#REF!</v>
      </c>
      <c r="AF25" s="400" t="e">
        <f>IF(AF$5&lt;12-#REF!+Kapitalbedarfsplanung!#REF!,0,IF('Kalk. int.'!AF$5&gt;12-#REF!+Kapitalbedarfsplanung!#REF!,0,Kapitalbedarfsplanung!#REF!))</f>
        <v>#REF!</v>
      </c>
      <c r="AG25" s="400" t="e">
        <f>IF(AG$5&lt;12-#REF!+Kapitalbedarfsplanung!#REF!,0,IF('Kalk. int.'!AG$5&gt;12-#REF!+Kapitalbedarfsplanung!#REF!,0,Kapitalbedarfsplanung!#REF!))</f>
        <v>#REF!</v>
      </c>
      <c r="AH25" s="400" t="e">
        <f>IF(AH$5&lt;12-#REF!+Kapitalbedarfsplanung!#REF!,0,IF('Kalk. int.'!AH$5&gt;12-#REF!+Kapitalbedarfsplanung!#REF!,0,Kapitalbedarfsplanung!#REF!))</f>
        <v>#REF!</v>
      </c>
      <c r="AI25" s="400" t="e">
        <f>IF(AI$5&lt;12-#REF!+Kapitalbedarfsplanung!#REF!,0,IF('Kalk. int.'!AI$5&gt;12-#REF!+Kapitalbedarfsplanung!#REF!,0,Kapitalbedarfsplanung!#REF!))</f>
        <v>#REF!</v>
      </c>
      <c r="AJ25" s="400" t="e">
        <f>IF(AJ$5&lt;12-#REF!+Kapitalbedarfsplanung!#REF!,0,IF('Kalk. int.'!AJ$5&gt;12-#REF!+Kapitalbedarfsplanung!#REF!,0,Kapitalbedarfsplanung!#REF!))</f>
        <v>#REF!</v>
      </c>
      <c r="AK25" s="400" t="e">
        <f>IF(AK$5&lt;12-#REF!+Kapitalbedarfsplanung!#REF!,0,IF('Kalk. int.'!AK$5&gt;12-#REF!+Kapitalbedarfsplanung!#REF!,0,Kapitalbedarfsplanung!#REF!))</f>
        <v>#REF!</v>
      </c>
      <c r="AL25" s="400" t="e">
        <f>IF(AL$5&lt;12-#REF!+Kapitalbedarfsplanung!#REF!,0,IF('Kalk. int.'!AL$5&gt;12-#REF!+Kapitalbedarfsplanung!#REF!,0,Kapitalbedarfsplanung!#REF!))</f>
        <v>#REF!</v>
      </c>
      <c r="AM25" s="401" t="e">
        <f>IF(AM$5&lt;12-#REF!+Kapitalbedarfsplanung!#REF!,0,IF('Kalk. int.'!AM$5&gt;12-#REF!+Kapitalbedarfsplanung!#REF!,0,Kapitalbedarfsplanung!#REF!))</f>
        <v>#REF!</v>
      </c>
    </row>
    <row r="26" spans="2:39" ht="15">
      <c r="B26" s="379" t="s">
        <v>1426</v>
      </c>
      <c r="C26" s="431" t="s">
        <v>10</v>
      </c>
      <c r="D26" s="399"/>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c r="AI26" s="400"/>
      <c r="AJ26" s="400"/>
      <c r="AK26" s="400"/>
      <c r="AL26" s="400"/>
      <c r="AM26" s="401"/>
    </row>
    <row r="27" spans="2:39" ht="15">
      <c r="B27" s="379" t="s">
        <v>1422</v>
      </c>
      <c r="C27" s="431"/>
      <c r="D27" s="399" t="e">
        <f>IF(D$5&lt;12-#REF!+Kapitalbedarfsplanung!#REF!,0,IF('Kalk. int.'!D$5&gt;12-#REF!+Kapitalbedarfsplanung!#REF!,0,Kapitalbedarfsplanung!#REF!))</f>
        <v>#REF!</v>
      </c>
      <c r="E27" s="400" t="e">
        <f>IF(E$5&lt;12-#REF!+Kapitalbedarfsplanung!#REF!,0,IF('Kalk. int.'!E$5&gt;12-#REF!+Kapitalbedarfsplanung!#REF!,0,Kapitalbedarfsplanung!#REF!))</f>
        <v>#REF!</v>
      </c>
      <c r="F27" s="400" t="e">
        <f>IF(F$5&lt;12-#REF!+Kapitalbedarfsplanung!#REF!,0,IF('Kalk. int.'!F$5&gt;12-#REF!+Kapitalbedarfsplanung!#REF!,0,Kapitalbedarfsplanung!#REF!))</f>
        <v>#REF!</v>
      </c>
      <c r="G27" s="400" t="e">
        <f>IF(G$5&lt;12-#REF!+Kapitalbedarfsplanung!#REF!,0,IF('Kalk. int.'!G$5&gt;12-#REF!+Kapitalbedarfsplanung!#REF!,0,Kapitalbedarfsplanung!#REF!))</f>
        <v>#REF!</v>
      </c>
      <c r="H27" s="400" t="e">
        <f>IF(H$5&lt;12-#REF!+Kapitalbedarfsplanung!#REF!,0,IF('Kalk. int.'!H$5&gt;12-#REF!+Kapitalbedarfsplanung!#REF!,0,Kapitalbedarfsplanung!#REF!))</f>
        <v>#REF!</v>
      </c>
      <c r="I27" s="400" t="e">
        <f>IF(I$5&lt;12-#REF!+Kapitalbedarfsplanung!#REF!,0,IF('Kalk. int.'!I$5&gt;12-#REF!+Kapitalbedarfsplanung!#REF!,0,Kapitalbedarfsplanung!#REF!))</f>
        <v>#REF!</v>
      </c>
      <c r="J27" s="400" t="e">
        <f>IF(J$5&lt;12-#REF!+Kapitalbedarfsplanung!#REF!,0,IF('Kalk. int.'!J$5&gt;12-#REF!+Kapitalbedarfsplanung!#REF!,0,Kapitalbedarfsplanung!#REF!))</f>
        <v>#REF!</v>
      </c>
      <c r="K27" s="400" t="e">
        <f>IF(K$5&lt;12-#REF!+Kapitalbedarfsplanung!#REF!,0,IF('Kalk. int.'!K$5&gt;12-#REF!+Kapitalbedarfsplanung!#REF!,0,Kapitalbedarfsplanung!#REF!))</f>
        <v>#REF!</v>
      </c>
      <c r="L27" s="400" t="e">
        <f>IF(L$5&lt;12-#REF!+Kapitalbedarfsplanung!#REF!,0,IF('Kalk. int.'!L$5&gt;12-#REF!+Kapitalbedarfsplanung!#REF!,0,Kapitalbedarfsplanung!#REF!))</f>
        <v>#REF!</v>
      </c>
      <c r="M27" s="400" t="e">
        <f>IF(M$5&lt;12-#REF!+Kapitalbedarfsplanung!#REF!,0,IF('Kalk. int.'!M$5&gt;12-#REF!+Kapitalbedarfsplanung!#REF!,0,Kapitalbedarfsplanung!#REF!))</f>
        <v>#REF!</v>
      </c>
      <c r="N27" s="400" t="e">
        <f>IF(N$5&lt;12-#REF!+Kapitalbedarfsplanung!#REF!,0,IF('Kalk. int.'!N$5&gt;12-#REF!+Kapitalbedarfsplanung!#REF!,0,Kapitalbedarfsplanung!#REF!))</f>
        <v>#REF!</v>
      </c>
      <c r="O27" s="400" t="e">
        <f>IF(O$5&lt;12-#REF!+Kapitalbedarfsplanung!#REF!,0,IF('Kalk. int.'!O$5&gt;12-#REF!+Kapitalbedarfsplanung!#REF!,0,Kapitalbedarfsplanung!#REF!))</f>
        <v>#REF!</v>
      </c>
      <c r="P27" s="400" t="e">
        <f>IF(P$5&lt;12-#REF!+Kapitalbedarfsplanung!#REF!,0,IF('Kalk. int.'!P$5&gt;12-#REF!+Kapitalbedarfsplanung!#REF!,0,Kapitalbedarfsplanung!#REF!))</f>
        <v>#REF!</v>
      </c>
      <c r="Q27" s="400" t="e">
        <f>IF(Q$5&lt;12-#REF!+Kapitalbedarfsplanung!#REF!,0,IF('Kalk. int.'!Q$5&gt;12-#REF!+Kapitalbedarfsplanung!#REF!,0,Kapitalbedarfsplanung!#REF!))</f>
        <v>#REF!</v>
      </c>
      <c r="R27" s="400" t="e">
        <f>IF(R$5&lt;12-#REF!+Kapitalbedarfsplanung!#REF!,0,IF('Kalk. int.'!R$5&gt;12-#REF!+Kapitalbedarfsplanung!#REF!,0,Kapitalbedarfsplanung!#REF!))</f>
        <v>#REF!</v>
      </c>
      <c r="S27" s="400" t="e">
        <f>IF(S$5&lt;12-#REF!+Kapitalbedarfsplanung!#REF!,0,IF('Kalk. int.'!S$5&gt;12-#REF!+Kapitalbedarfsplanung!#REF!,0,Kapitalbedarfsplanung!#REF!))</f>
        <v>#REF!</v>
      </c>
      <c r="T27" s="400" t="e">
        <f>IF(T$5&lt;12-#REF!+Kapitalbedarfsplanung!#REF!,0,IF('Kalk. int.'!T$5&gt;12-#REF!+Kapitalbedarfsplanung!#REF!,0,Kapitalbedarfsplanung!#REF!))</f>
        <v>#REF!</v>
      </c>
      <c r="U27" s="400" t="e">
        <f>IF(U$5&lt;12-#REF!+Kapitalbedarfsplanung!#REF!,0,IF('Kalk. int.'!U$5&gt;12-#REF!+Kapitalbedarfsplanung!#REF!,0,Kapitalbedarfsplanung!#REF!))</f>
        <v>#REF!</v>
      </c>
      <c r="V27" s="400" t="e">
        <f>IF(V$5&lt;12-#REF!+Kapitalbedarfsplanung!#REF!,0,IF('Kalk. int.'!V$5&gt;12-#REF!+Kapitalbedarfsplanung!#REF!,0,Kapitalbedarfsplanung!#REF!))</f>
        <v>#REF!</v>
      </c>
      <c r="W27" s="400" t="e">
        <f>IF(W$5&lt;12-#REF!+Kapitalbedarfsplanung!#REF!,0,IF('Kalk. int.'!W$5&gt;12-#REF!+Kapitalbedarfsplanung!#REF!,0,Kapitalbedarfsplanung!#REF!))</f>
        <v>#REF!</v>
      </c>
      <c r="X27" s="400" t="e">
        <f>IF(X$5&lt;12-#REF!+Kapitalbedarfsplanung!#REF!,0,IF('Kalk. int.'!X$5&gt;12-#REF!+Kapitalbedarfsplanung!#REF!,0,Kapitalbedarfsplanung!#REF!))</f>
        <v>#REF!</v>
      </c>
      <c r="Y27" s="400" t="e">
        <f>IF(Y$5&lt;12-#REF!+Kapitalbedarfsplanung!#REF!,0,IF('Kalk. int.'!Y$5&gt;12-#REF!+Kapitalbedarfsplanung!#REF!,0,Kapitalbedarfsplanung!#REF!))</f>
        <v>#REF!</v>
      </c>
      <c r="Z27" s="400" t="e">
        <f>IF(Z$5&lt;12-#REF!+Kapitalbedarfsplanung!#REF!,0,IF('Kalk. int.'!Z$5&gt;12-#REF!+Kapitalbedarfsplanung!#REF!,0,Kapitalbedarfsplanung!#REF!))</f>
        <v>#REF!</v>
      </c>
      <c r="AA27" s="400" t="e">
        <f>IF(AA$5&lt;12-#REF!+Kapitalbedarfsplanung!#REF!,0,IF('Kalk. int.'!AA$5&gt;12-#REF!+Kapitalbedarfsplanung!#REF!,0,Kapitalbedarfsplanung!#REF!))</f>
        <v>#REF!</v>
      </c>
      <c r="AB27" s="400" t="e">
        <f>IF(AB$5&lt;12-#REF!+Kapitalbedarfsplanung!#REF!,0,IF('Kalk. int.'!AB$5&gt;12-#REF!+Kapitalbedarfsplanung!#REF!,0,Kapitalbedarfsplanung!#REF!))</f>
        <v>#REF!</v>
      </c>
      <c r="AC27" s="400" t="e">
        <f>IF(AC$5&lt;12-#REF!+Kapitalbedarfsplanung!#REF!,0,IF('Kalk. int.'!AC$5&gt;12-#REF!+Kapitalbedarfsplanung!#REF!,0,Kapitalbedarfsplanung!#REF!))</f>
        <v>#REF!</v>
      </c>
      <c r="AD27" s="400" t="e">
        <f>IF(AD$5&lt;12-#REF!+Kapitalbedarfsplanung!#REF!,0,IF('Kalk. int.'!AD$5&gt;12-#REF!+Kapitalbedarfsplanung!#REF!,0,Kapitalbedarfsplanung!#REF!))</f>
        <v>#REF!</v>
      </c>
      <c r="AE27" s="400" t="e">
        <f>IF(AE$5&lt;12-#REF!+Kapitalbedarfsplanung!#REF!,0,IF('Kalk. int.'!AE$5&gt;12-#REF!+Kapitalbedarfsplanung!#REF!,0,Kapitalbedarfsplanung!#REF!))</f>
        <v>#REF!</v>
      </c>
      <c r="AF27" s="400" t="e">
        <f>IF(AF$5&lt;12-#REF!+Kapitalbedarfsplanung!#REF!,0,IF('Kalk. int.'!AF$5&gt;12-#REF!+Kapitalbedarfsplanung!#REF!,0,Kapitalbedarfsplanung!#REF!))</f>
        <v>#REF!</v>
      </c>
      <c r="AG27" s="400" t="e">
        <f>IF(AG$5&lt;12-#REF!+Kapitalbedarfsplanung!#REF!,0,IF('Kalk. int.'!AG$5&gt;12-#REF!+Kapitalbedarfsplanung!#REF!,0,Kapitalbedarfsplanung!#REF!))</f>
        <v>#REF!</v>
      </c>
      <c r="AH27" s="400" t="e">
        <f>IF(AH$5&lt;12-#REF!+Kapitalbedarfsplanung!#REF!,0,IF('Kalk. int.'!AH$5&gt;12-#REF!+Kapitalbedarfsplanung!#REF!,0,Kapitalbedarfsplanung!#REF!))</f>
        <v>#REF!</v>
      </c>
      <c r="AI27" s="400" t="e">
        <f>IF(AI$5&lt;12-#REF!+Kapitalbedarfsplanung!#REF!,0,IF('Kalk. int.'!AI$5&gt;12-#REF!+Kapitalbedarfsplanung!#REF!,0,Kapitalbedarfsplanung!#REF!))</f>
        <v>#REF!</v>
      </c>
      <c r="AJ27" s="400" t="e">
        <f>IF(AJ$5&lt;12-#REF!+Kapitalbedarfsplanung!#REF!,0,IF('Kalk. int.'!AJ$5&gt;12-#REF!+Kapitalbedarfsplanung!#REF!,0,Kapitalbedarfsplanung!#REF!))</f>
        <v>#REF!</v>
      </c>
      <c r="AK27" s="400" t="e">
        <f>IF(AK$5&lt;12-#REF!+Kapitalbedarfsplanung!#REF!,0,IF('Kalk. int.'!AK$5&gt;12-#REF!+Kapitalbedarfsplanung!#REF!,0,Kapitalbedarfsplanung!#REF!))</f>
        <v>#REF!</v>
      </c>
      <c r="AL27" s="400" t="e">
        <f>IF(AL$5&lt;12-#REF!+Kapitalbedarfsplanung!#REF!,0,IF('Kalk. int.'!AL$5&gt;12-#REF!+Kapitalbedarfsplanung!#REF!,0,Kapitalbedarfsplanung!#REF!))</f>
        <v>#REF!</v>
      </c>
      <c r="AM27" s="401" t="e">
        <f>IF(AM$5&lt;12-#REF!+Kapitalbedarfsplanung!#REF!,0,IF('Kalk. int.'!AM$5&gt;12-#REF!+Kapitalbedarfsplanung!#REF!,0,Kapitalbedarfsplanung!#REF!))</f>
        <v>#REF!</v>
      </c>
    </row>
    <row r="28" spans="2:39" ht="15">
      <c r="B28" s="379" t="s">
        <v>1422</v>
      </c>
      <c r="C28" s="431"/>
      <c r="D28" s="399" t="e">
        <f>IF(D$5&lt;12-#REF!+Kapitalbedarfsplanung!#REF!,0,IF('Kalk. int.'!D$5&gt;12-#REF!+Kapitalbedarfsplanung!#REF!,0,Kapitalbedarfsplanung!#REF!))</f>
        <v>#REF!</v>
      </c>
      <c r="E28" s="400" t="e">
        <f>IF(E$5&lt;12-#REF!+Kapitalbedarfsplanung!#REF!,0,IF('Kalk. int.'!E$5&gt;12-#REF!+Kapitalbedarfsplanung!#REF!,0,Kapitalbedarfsplanung!#REF!))</f>
        <v>#REF!</v>
      </c>
      <c r="F28" s="400" t="e">
        <f>IF(F$5&lt;12-#REF!+Kapitalbedarfsplanung!#REF!,0,IF('Kalk. int.'!F$5&gt;12-#REF!+Kapitalbedarfsplanung!#REF!,0,Kapitalbedarfsplanung!#REF!))</f>
        <v>#REF!</v>
      </c>
      <c r="G28" s="400" t="e">
        <f>IF(G$5&lt;12-#REF!+Kapitalbedarfsplanung!#REF!,0,IF('Kalk. int.'!G$5&gt;12-#REF!+Kapitalbedarfsplanung!#REF!,0,Kapitalbedarfsplanung!#REF!))</f>
        <v>#REF!</v>
      </c>
      <c r="H28" s="400" t="e">
        <f>IF(H$5&lt;12-#REF!+Kapitalbedarfsplanung!#REF!,0,IF('Kalk. int.'!H$5&gt;12-#REF!+Kapitalbedarfsplanung!#REF!,0,Kapitalbedarfsplanung!#REF!))</f>
        <v>#REF!</v>
      </c>
      <c r="I28" s="400" t="e">
        <f>IF(I$5&lt;12-#REF!+Kapitalbedarfsplanung!#REF!,0,IF('Kalk. int.'!I$5&gt;12-#REF!+Kapitalbedarfsplanung!#REF!,0,Kapitalbedarfsplanung!#REF!))</f>
        <v>#REF!</v>
      </c>
      <c r="J28" s="400" t="e">
        <f>IF(J$5&lt;12-#REF!+Kapitalbedarfsplanung!#REF!,0,IF('Kalk. int.'!J$5&gt;12-#REF!+Kapitalbedarfsplanung!#REF!,0,Kapitalbedarfsplanung!#REF!))</f>
        <v>#REF!</v>
      </c>
      <c r="K28" s="400" t="e">
        <f>IF(K$5&lt;12-#REF!+Kapitalbedarfsplanung!#REF!,0,IF('Kalk. int.'!K$5&gt;12-#REF!+Kapitalbedarfsplanung!#REF!,0,Kapitalbedarfsplanung!#REF!))</f>
        <v>#REF!</v>
      </c>
      <c r="L28" s="400" t="e">
        <f>IF(L$5&lt;12-#REF!+Kapitalbedarfsplanung!#REF!,0,IF('Kalk. int.'!L$5&gt;12-#REF!+Kapitalbedarfsplanung!#REF!,0,Kapitalbedarfsplanung!#REF!))</f>
        <v>#REF!</v>
      </c>
      <c r="M28" s="400" t="e">
        <f>IF(M$5&lt;12-#REF!+Kapitalbedarfsplanung!#REF!,0,IF('Kalk. int.'!M$5&gt;12-#REF!+Kapitalbedarfsplanung!#REF!,0,Kapitalbedarfsplanung!#REF!))</f>
        <v>#REF!</v>
      </c>
      <c r="N28" s="400" t="e">
        <f>IF(N$5&lt;12-#REF!+Kapitalbedarfsplanung!#REF!,0,IF('Kalk. int.'!N$5&gt;12-#REF!+Kapitalbedarfsplanung!#REF!,0,Kapitalbedarfsplanung!#REF!))</f>
        <v>#REF!</v>
      </c>
      <c r="O28" s="400" t="e">
        <f>IF(O$5&lt;12-#REF!+Kapitalbedarfsplanung!#REF!,0,IF('Kalk. int.'!O$5&gt;12-#REF!+Kapitalbedarfsplanung!#REF!,0,Kapitalbedarfsplanung!#REF!))</f>
        <v>#REF!</v>
      </c>
      <c r="P28" s="400" t="e">
        <f>IF(P$5&lt;12-#REF!+Kapitalbedarfsplanung!#REF!,0,IF('Kalk. int.'!P$5&gt;12-#REF!+Kapitalbedarfsplanung!#REF!,0,Kapitalbedarfsplanung!#REF!))</f>
        <v>#REF!</v>
      </c>
      <c r="Q28" s="400" t="e">
        <f>IF(Q$5&lt;12-#REF!+Kapitalbedarfsplanung!#REF!,0,IF('Kalk. int.'!Q$5&gt;12-#REF!+Kapitalbedarfsplanung!#REF!,0,Kapitalbedarfsplanung!#REF!))</f>
        <v>#REF!</v>
      </c>
      <c r="R28" s="400" t="e">
        <f>IF(R$5&lt;12-#REF!+Kapitalbedarfsplanung!#REF!,0,IF('Kalk. int.'!R$5&gt;12-#REF!+Kapitalbedarfsplanung!#REF!,0,Kapitalbedarfsplanung!#REF!))</f>
        <v>#REF!</v>
      </c>
      <c r="S28" s="400" t="e">
        <f>IF(S$5&lt;12-#REF!+Kapitalbedarfsplanung!#REF!,0,IF('Kalk. int.'!S$5&gt;12-#REF!+Kapitalbedarfsplanung!#REF!,0,Kapitalbedarfsplanung!#REF!))</f>
        <v>#REF!</v>
      </c>
      <c r="T28" s="400" t="e">
        <f>IF(T$5&lt;12-#REF!+Kapitalbedarfsplanung!#REF!,0,IF('Kalk. int.'!T$5&gt;12-#REF!+Kapitalbedarfsplanung!#REF!,0,Kapitalbedarfsplanung!#REF!))</f>
        <v>#REF!</v>
      </c>
      <c r="U28" s="400" t="e">
        <f>IF(U$5&lt;12-#REF!+Kapitalbedarfsplanung!#REF!,0,IF('Kalk. int.'!U$5&gt;12-#REF!+Kapitalbedarfsplanung!#REF!,0,Kapitalbedarfsplanung!#REF!))</f>
        <v>#REF!</v>
      </c>
      <c r="V28" s="400" t="e">
        <f>IF(V$5&lt;12-#REF!+Kapitalbedarfsplanung!#REF!,0,IF('Kalk. int.'!V$5&gt;12-#REF!+Kapitalbedarfsplanung!#REF!,0,Kapitalbedarfsplanung!#REF!))</f>
        <v>#REF!</v>
      </c>
      <c r="W28" s="400" t="e">
        <f>IF(W$5&lt;12-#REF!+Kapitalbedarfsplanung!#REF!,0,IF('Kalk. int.'!W$5&gt;12-#REF!+Kapitalbedarfsplanung!#REF!,0,Kapitalbedarfsplanung!#REF!))</f>
        <v>#REF!</v>
      </c>
      <c r="X28" s="400" t="e">
        <f>IF(X$5&lt;12-#REF!+Kapitalbedarfsplanung!#REF!,0,IF('Kalk. int.'!X$5&gt;12-#REF!+Kapitalbedarfsplanung!#REF!,0,Kapitalbedarfsplanung!#REF!))</f>
        <v>#REF!</v>
      </c>
      <c r="Y28" s="400" t="e">
        <f>IF(Y$5&lt;12-#REF!+Kapitalbedarfsplanung!#REF!,0,IF('Kalk. int.'!Y$5&gt;12-#REF!+Kapitalbedarfsplanung!#REF!,0,Kapitalbedarfsplanung!#REF!))</f>
        <v>#REF!</v>
      </c>
      <c r="Z28" s="400" t="e">
        <f>IF(Z$5&lt;12-#REF!+Kapitalbedarfsplanung!#REF!,0,IF('Kalk. int.'!Z$5&gt;12-#REF!+Kapitalbedarfsplanung!#REF!,0,Kapitalbedarfsplanung!#REF!))</f>
        <v>#REF!</v>
      </c>
      <c r="AA28" s="400" t="e">
        <f>IF(AA$5&lt;12-#REF!+Kapitalbedarfsplanung!#REF!,0,IF('Kalk. int.'!AA$5&gt;12-#REF!+Kapitalbedarfsplanung!#REF!,0,Kapitalbedarfsplanung!#REF!))</f>
        <v>#REF!</v>
      </c>
      <c r="AB28" s="400" t="e">
        <f>IF(AB$5&lt;12-#REF!+Kapitalbedarfsplanung!#REF!,0,IF('Kalk. int.'!AB$5&gt;12-#REF!+Kapitalbedarfsplanung!#REF!,0,Kapitalbedarfsplanung!#REF!))</f>
        <v>#REF!</v>
      </c>
      <c r="AC28" s="400" t="e">
        <f>IF(AC$5&lt;12-#REF!+Kapitalbedarfsplanung!#REF!,0,IF('Kalk. int.'!AC$5&gt;12-#REF!+Kapitalbedarfsplanung!#REF!,0,Kapitalbedarfsplanung!#REF!))</f>
        <v>#REF!</v>
      </c>
      <c r="AD28" s="400" t="e">
        <f>IF(AD$5&lt;12-#REF!+Kapitalbedarfsplanung!#REF!,0,IF('Kalk. int.'!AD$5&gt;12-#REF!+Kapitalbedarfsplanung!#REF!,0,Kapitalbedarfsplanung!#REF!))</f>
        <v>#REF!</v>
      </c>
      <c r="AE28" s="400" t="e">
        <f>IF(AE$5&lt;12-#REF!+Kapitalbedarfsplanung!#REF!,0,IF('Kalk. int.'!AE$5&gt;12-#REF!+Kapitalbedarfsplanung!#REF!,0,Kapitalbedarfsplanung!#REF!))</f>
        <v>#REF!</v>
      </c>
      <c r="AF28" s="400" t="e">
        <f>IF(AF$5&lt;12-#REF!+Kapitalbedarfsplanung!#REF!,0,IF('Kalk. int.'!AF$5&gt;12-#REF!+Kapitalbedarfsplanung!#REF!,0,Kapitalbedarfsplanung!#REF!))</f>
        <v>#REF!</v>
      </c>
      <c r="AG28" s="400" t="e">
        <f>IF(AG$5&lt;12-#REF!+Kapitalbedarfsplanung!#REF!,0,IF('Kalk. int.'!AG$5&gt;12-#REF!+Kapitalbedarfsplanung!#REF!,0,Kapitalbedarfsplanung!#REF!))</f>
        <v>#REF!</v>
      </c>
      <c r="AH28" s="400" t="e">
        <f>IF(AH$5&lt;12-#REF!+Kapitalbedarfsplanung!#REF!,0,IF('Kalk. int.'!AH$5&gt;12-#REF!+Kapitalbedarfsplanung!#REF!,0,Kapitalbedarfsplanung!#REF!))</f>
        <v>#REF!</v>
      </c>
      <c r="AI28" s="400" t="e">
        <f>IF(AI$5&lt;12-#REF!+Kapitalbedarfsplanung!#REF!,0,IF('Kalk. int.'!AI$5&gt;12-#REF!+Kapitalbedarfsplanung!#REF!,0,Kapitalbedarfsplanung!#REF!))</f>
        <v>#REF!</v>
      </c>
      <c r="AJ28" s="400" t="e">
        <f>IF(AJ$5&lt;12-#REF!+Kapitalbedarfsplanung!#REF!,0,IF('Kalk. int.'!AJ$5&gt;12-#REF!+Kapitalbedarfsplanung!#REF!,0,Kapitalbedarfsplanung!#REF!))</f>
        <v>#REF!</v>
      </c>
      <c r="AK28" s="400" t="e">
        <f>IF(AK$5&lt;12-#REF!+Kapitalbedarfsplanung!#REF!,0,IF('Kalk. int.'!AK$5&gt;12-#REF!+Kapitalbedarfsplanung!#REF!,0,Kapitalbedarfsplanung!#REF!))</f>
        <v>#REF!</v>
      </c>
      <c r="AL28" s="400" t="e">
        <f>IF(AL$5&lt;12-#REF!+Kapitalbedarfsplanung!#REF!,0,IF('Kalk. int.'!AL$5&gt;12-#REF!+Kapitalbedarfsplanung!#REF!,0,Kapitalbedarfsplanung!#REF!))</f>
        <v>#REF!</v>
      </c>
      <c r="AM28" s="401" t="e">
        <f>IF(AM$5&lt;12-#REF!+Kapitalbedarfsplanung!#REF!,0,IF('Kalk. int.'!AM$5&gt;12-#REF!+Kapitalbedarfsplanung!#REF!,0,Kapitalbedarfsplanung!#REF!))</f>
        <v>#REF!</v>
      </c>
    </row>
    <row r="29" spans="2:39" ht="15">
      <c r="B29" s="379" t="s">
        <v>1422</v>
      </c>
      <c r="C29" s="431"/>
      <c r="D29" s="399" t="e">
        <f>IF(D$5&lt;12-#REF!+Kapitalbedarfsplanung!#REF!,0,IF('Kalk. int.'!D$5&gt;12-#REF!+Kapitalbedarfsplanung!#REF!,0,Kapitalbedarfsplanung!#REF!))</f>
        <v>#REF!</v>
      </c>
      <c r="E29" s="400" t="e">
        <f>IF(E$5&lt;12-#REF!+Kapitalbedarfsplanung!#REF!,0,IF('Kalk. int.'!E$5&gt;12-#REF!+Kapitalbedarfsplanung!#REF!,0,Kapitalbedarfsplanung!#REF!))</f>
        <v>#REF!</v>
      </c>
      <c r="F29" s="400" t="e">
        <f>IF(F$5&lt;12-#REF!+Kapitalbedarfsplanung!#REF!,0,IF('Kalk. int.'!F$5&gt;12-#REF!+Kapitalbedarfsplanung!#REF!,0,Kapitalbedarfsplanung!#REF!))</f>
        <v>#REF!</v>
      </c>
      <c r="G29" s="400" t="e">
        <f>IF(G$5&lt;12-#REF!+Kapitalbedarfsplanung!#REF!,0,IF('Kalk. int.'!G$5&gt;12-#REF!+Kapitalbedarfsplanung!#REF!,0,Kapitalbedarfsplanung!#REF!))</f>
        <v>#REF!</v>
      </c>
      <c r="H29" s="400" t="e">
        <f>IF(H$5&lt;12-#REF!+Kapitalbedarfsplanung!#REF!,0,IF('Kalk. int.'!H$5&gt;12-#REF!+Kapitalbedarfsplanung!#REF!,0,Kapitalbedarfsplanung!#REF!))</f>
        <v>#REF!</v>
      </c>
      <c r="I29" s="400" t="e">
        <f>IF(I$5&lt;12-#REF!+Kapitalbedarfsplanung!#REF!,0,IF('Kalk. int.'!I$5&gt;12-#REF!+Kapitalbedarfsplanung!#REF!,0,Kapitalbedarfsplanung!#REF!))</f>
        <v>#REF!</v>
      </c>
      <c r="J29" s="400" t="e">
        <f>IF(J$5&lt;12-#REF!+Kapitalbedarfsplanung!#REF!,0,IF('Kalk. int.'!J$5&gt;12-#REF!+Kapitalbedarfsplanung!#REF!,0,Kapitalbedarfsplanung!#REF!))</f>
        <v>#REF!</v>
      </c>
      <c r="K29" s="400" t="e">
        <f>IF(K$5&lt;12-#REF!+Kapitalbedarfsplanung!#REF!,0,IF('Kalk. int.'!K$5&gt;12-#REF!+Kapitalbedarfsplanung!#REF!,0,Kapitalbedarfsplanung!#REF!))</f>
        <v>#REF!</v>
      </c>
      <c r="L29" s="400" t="e">
        <f>IF(L$5&lt;12-#REF!+Kapitalbedarfsplanung!#REF!,0,IF('Kalk. int.'!L$5&gt;12-#REF!+Kapitalbedarfsplanung!#REF!,0,Kapitalbedarfsplanung!#REF!))</f>
        <v>#REF!</v>
      </c>
      <c r="M29" s="400" t="e">
        <f>IF(M$5&lt;12-#REF!+Kapitalbedarfsplanung!#REF!,0,IF('Kalk. int.'!M$5&gt;12-#REF!+Kapitalbedarfsplanung!#REF!,0,Kapitalbedarfsplanung!#REF!))</f>
        <v>#REF!</v>
      </c>
      <c r="N29" s="400" t="e">
        <f>IF(N$5&lt;12-#REF!+Kapitalbedarfsplanung!#REF!,0,IF('Kalk. int.'!N$5&gt;12-#REF!+Kapitalbedarfsplanung!#REF!,0,Kapitalbedarfsplanung!#REF!))</f>
        <v>#REF!</v>
      </c>
      <c r="O29" s="400" t="e">
        <f>IF(O$5&lt;12-#REF!+Kapitalbedarfsplanung!#REF!,0,IF('Kalk. int.'!O$5&gt;12-#REF!+Kapitalbedarfsplanung!#REF!,0,Kapitalbedarfsplanung!#REF!))</f>
        <v>#REF!</v>
      </c>
      <c r="P29" s="400" t="e">
        <f>IF(P$5&lt;12-#REF!+Kapitalbedarfsplanung!#REF!,0,IF('Kalk. int.'!P$5&gt;12-#REF!+Kapitalbedarfsplanung!#REF!,0,Kapitalbedarfsplanung!#REF!))</f>
        <v>#REF!</v>
      </c>
      <c r="Q29" s="400" t="e">
        <f>IF(Q$5&lt;12-#REF!+Kapitalbedarfsplanung!#REF!,0,IF('Kalk. int.'!Q$5&gt;12-#REF!+Kapitalbedarfsplanung!#REF!,0,Kapitalbedarfsplanung!#REF!))</f>
        <v>#REF!</v>
      </c>
      <c r="R29" s="400" t="e">
        <f>IF(R$5&lt;12-#REF!+Kapitalbedarfsplanung!#REF!,0,IF('Kalk. int.'!R$5&gt;12-#REF!+Kapitalbedarfsplanung!#REF!,0,Kapitalbedarfsplanung!#REF!))</f>
        <v>#REF!</v>
      </c>
      <c r="S29" s="400" t="e">
        <f>IF(S$5&lt;12-#REF!+Kapitalbedarfsplanung!#REF!,0,IF('Kalk. int.'!S$5&gt;12-#REF!+Kapitalbedarfsplanung!#REF!,0,Kapitalbedarfsplanung!#REF!))</f>
        <v>#REF!</v>
      </c>
      <c r="T29" s="400" t="e">
        <f>IF(T$5&lt;12-#REF!+Kapitalbedarfsplanung!#REF!,0,IF('Kalk. int.'!T$5&gt;12-#REF!+Kapitalbedarfsplanung!#REF!,0,Kapitalbedarfsplanung!#REF!))</f>
        <v>#REF!</v>
      </c>
      <c r="U29" s="400" t="e">
        <f>IF(U$5&lt;12-#REF!+Kapitalbedarfsplanung!#REF!,0,IF('Kalk. int.'!U$5&gt;12-#REF!+Kapitalbedarfsplanung!#REF!,0,Kapitalbedarfsplanung!#REF!))</f>
        <v>#REF!</v>
      </c>
      <c r="V29" s="400" t="e">
        <f>IF(V$5&lt;12-#REF!+Kapitalbedarfsplanung!#REF!,0,IF('Kalk. int.'!V$5&gt;12-#REF!+Kapitalbedarfsplanung!#REF!,0,Kapitalbedarfsplanung!#REF!))</f>
        <v>#REF!</v>
      </c>
      <c r="W29" s="400" t="e">
        <f>IF(W$5&lt;12-#REF!+Kapitalbedarfsplanung!#REF!,0,IF('Kalk. int.'!W$5&gt;12-#REF!+Kapitalbedarfsplanung!#REF!,0,Kapitalbedarfsplanung!#REF!))</f>
        <v>#REF!</v>
      </c>
      <c r="X29" s="400" t="e">
        <f>IF(X$5&lt;12-#REF!+Kapitalbedarfsplanung!#REF!,0,IF('Kalk. int.'!X$5&gt;12-#REF!+Kapitalbedarfsplanung!#REF!,0,Kapitalbedarfsplanung!#REF!))</f>
        <v>#REF!</v>
      </c>
      <c r="Y29" s="400" t="e">
        <f>IF(Y$5&lt;12-#REF!+Kapitalbedarfsplanung!#REF!,0,IF('Kalk. int.'!Y$5&gt;12-#REF!+Kapitalbedarfsplanung!#REF!,0,Kapitalbedarfsplanung!#REF!))</f>
        <v>#REF!</v>
      </c>
      <c r="Z29" s="400" t="e">
        <f>IF(Z$5&lt;12-#REF!+Kapitalbedarfsplanung!#REF!,0,IF('Kalk. int.'!Z$5&gt;12-#REF!+Kapitalbedarfsplanung!#REF!,0,Kapitalbedarfsplanung!#REF!))</f>
        <v>#REF!</v>
      </c>
      <c r="AA29" s="400" t="e">
        <f>IF(AA$5&lt;12-#REF!+Kapitalbedarfsplanung!#REF!,0,IF('Kalk. int.'!AA$5&gt;12-#REF!+Kapitalbedarfsplanung!#REF!,0,Kapitalbedarfsplanung!#REF!))</f>
        <v>#REF!</v>
      </c>
      <c r="AB29" s="400" t="e">
        <f>IF(AB$5&lt;12-#REF!+Kapitalbedarfsplanung!#REF!,0,IF('Kalk. int.'!AB$5&gt;12-#REF!+Kapitalbedarfsplanung!#REF!,0,Kapitalbedarfsplanung!#REF!))</f>
        <v>#REF!</v>
      </c>
      <c r="AC29" s="400" t="e">
        <f>IF(AC$5&lt;12-#REF!+Kapitalbedarfsplanung!#REF!,0,IF('Kalk. int.'!AC$5&gt;12-#REF!+Kapitalbedarfsplanung!#REF!,0,Kapitalbedarfsplanung!#REF!))</f>
        <v>#REF!</v>
      </c>
      <c r="AD29" s="400" t="e">
        <f>IF(AD$5&lt;12-#REF!+Kapitalbedarfsplanung!#REF!,0,IF('Kalk. int.'!AD$5&gt;12-#REF!+Kapitalbedarfsplanung!#REF!,0,Kapitalbedarfsplanung!#REF!))</f>
        <v>#REF!</v>
      </c>
      <c r="AE29" s="400" t="e">
        <f>IF(AE$5&lt;12-#REF!+Kapitalbedarfsplanung!#REF!,0,IF('Kalk. int.'!AE$5&gt;12-#REF!+Kapitalbedarfsplanung!#REF!,0,Kapitalbedarfsplanung!#REF!))</f>
        <v>#REF!</v>
      </c>
      <c r="AF29" s="400" t="e">
        <f>IF(AF$5&lt;12-#REF!+Kapitalbedarfsplanung!#REF!,0,IF('Kalk. int.'!AF$5&gt;12-#REF!+Kapitalbedarfsplanung!#REF!,0,Kapitalbedarfsplanung!#REF!))</f>
        <v>#REF!</v>
      </c>
      <c r="AG29" s="400" t="e">
        <f>IF(AG$5&lt;12-#REF!+Kapitalbedarfsplanung!#REF!,0,IF('Kalk. int.'!AG$5&gt;12-#REF!+Kapitalbedarfsplanung!#REF!,0,Kapitalbedarfsplanung!#REF!))</f>
        <v>#REF!</v>
      </c>
      <c r="AH29" s="400" t="e">
        <f>IF(AH$5&lt;12-#REF!+Kapitalbedarfsplanung!#REF!,0,IF('Kalk. int.'!AH$5&gt;12-#REF!+Kapitalbedarfsplanung!#REF!,0,Kapitalbedarfsplanung!#REF!))</f>
        <v>#REF!</v>
      </c>
      <c r="AI29" s="400" t="e">
        <f>IF(AI$5&lt;12-#REF!+Kapitalbedarfsplanung!#REF!,0,IF('Kalk. int.'!AI$5&gt;12-#REF!+Kapitalbedarfsplanung!#REF!,0,Kapitalbedarfsplanung!#REF!))</f>
        <v>#REF!</v>
      </c>
      <c r="AJ29" s="400" t="e">
        <f>IF(AJ$5&lt;12-#REF!+Kapitalbedarfsplanung!#REF!,0,IF('Kalk. int.'!AJ$5&gt;12-#REF!+Kapitalbedarfsplanung!#REF!,0,Kapitalbedarfsplanung!#REF!))</f>
        <v>#REF!</v>
      </c>
      <c r="AK29" s="400" t="e">
        <f>IF(AK$5&lt;12-#REF!+Kapitalbedarfsplanung!#REF!,0,IF('Kalk. int.'!AK$5&gt;12-#REF!+Kapitalbedarfsplanung!#REF!,0,Kapitalbedarfsplanung!#REF!))</f>
        <v>#REF!</v>
      </c>
      <c r="AL29" s="400" t="e">
        <f>IF(AL$5&lt;12-#REF!+Kapitalbedarfsplanung!#REF!,0,IF('Kalk. int.'!AL$5&gt;12-#REF!+Kapitalbedarfsplanung!#REF!,0,Kapitalbedarfsplanung!#REF!))</f>
        <v>#REF!</v>
      </c>
      <c r="AM29" s="401" t="e">
        <f>IF(AM$5&lt;12-#REF!+Kapitalbedarfsplanung!#REF!,0,IF('Kalk. int.'!AM$5&gt;12-#REF!+Kapitalbedarfsplanung!#REF!,0,Kapitalbedarfsplanung!#REF!))</f>
        <v>#REF!</v>
      </c>
    </row>
    <row r="30" spans="2:39" ht="15.75">
      <c r="B30" s="378" t="s">
        <v>1422</v>
      </c>
      <c r="C30" s="430"/>
      <c r="D30" s="399" t="e">
        <f>IF(D$5&lt;12-#REF!+Kapitalbedarfsplanung!#REF!,0,IF('Kalk. int.'!D$5&gt;12-#REF!+Kapitalbedarfsplanung!#REF!,0,Kapitalbedarfsplanung!#REF!))</f>
        <v>#REF!</v>
      </c>
      <c r="E30" s="400" t="e">
        <f>IF(E$5&lt;12-#REF!+Kapitalbedarfsplanung!#REF!,0,IF('Kalk. int.'!E$5&gt;12-#REF!+Kapitalbedarfsplanung!#REF!,0,Kapitalbedarfsplanung!#REF!))</f>
        <v>#REF!</v>
      </c>
      <c r="F30" s="400" t="e">
        <f>IF(F$5&lt;12-#REF!+Kapitalbedarfsplanung!#REF!,0,IF('Kalk. int.'!F$5&gt;12-#REF!+Kapitalbedarfsplanung!#REF!,0,Kapitalbedarfsplanung!#REF!))</f>
        <v>#REF!</v>
      </c>
      <c r="G30" s="400" t="e">
        <f>IF(G$5&lt;12-#REF!+Kapitalbedarfsplanung!#REF!,0,IF('Kalk. int.'!G$5&gt;12-#REF!+Kapitalbedarfsplanung!#REF!,0,Kapitalbedarfsplanung!#REF!))</f>
        <v>#REF!</v>
      </c>
      <c r="H30" s="400" t="e">
        <f>IF(H$5&lt;12-#REF!+Kapitalbedarfsplanung!#REF!,0,IF('Kalk. int.'!H$5&gt;12-#REF!+Kapitalbedarfsplanung!#REF!,0,Kapitalbedarfsplanung!#REF!))</f>
        <v>#REF!</v>
      </c>
      <c r="I30" s="400" t="e">
        <f>IF(I$5&lt;12-#REF!+Kapitalbedarfsplanung!#REF!,0,IF('Kalk. int.'!I$5&gt;12-#REF!+Kapitalbedarfsplanung!#REF!,0,Kapitalbedarfsplanung!#REF!))</f>
        <v>#REF!</v>
      </c>
      <c r="J30" s="400" t="e">
        <f>IF(J$5&lt;12-#REF!+Kapitalbedarfsplanung!#REF!,0,IF('Kalk. int.'!J$5&gt;12-#REF!+Kapitalbedarfsplanung!#REF!,0,Kapitalbedarfsplanung!#REF!))</f>
        <v>#REF!</v>
      </c>
      <c r="K30" s="400" t="e">
        <f>IF(K$5&lt;12-#REF!+Kapitalbedarfsplanung!#REF!,0,IF('Kalk. int.'!K$5&gt;12-#REF!+Kapitalbedarfsplanung!#REF!,0,Kapitalbedarfsplanung!#REF!))</f>
        <v>#REF!</v>
      </c>
      <c r="L30" s="400" t="e">
        <f>IF(L$5&lt;12-#REF!+Kapitalbedarfsplanung!#REF!,0,IF('Kalk. int.'!L$5&gt;12-#REF!+Kapitalbedarfsplanung!#REF!,0,Kapitalbedarfsplanung!#REF!))</f>
        <v>#REF!</v>
      </c>
      <c r="M30" s="400" t="e">
        <f>IF(M$5&lt;12-#REF!+Kapitalbedarfsplanung!#REF!,0,IF('Kalk. int.'!M$5&gt;12-#REF!+Kapitalbedarfsplanung!#REF!,0,Kapitalbedarfsplanung!#REF!))</f>
        <v>#REF!</v>
      </c>
      <c r="N30" s="400" t="e">
        <f>IF(N$5&lt;12-#REF!+Kapitalbedarfsplanung!#REF!,0,IF('Kalk. int.'!N$5&gt;12-#REF!+Kapitalbedarfsplanung!#REF!,0,Kapitalbedarfsplanung!#REF!))</f>
        <v>#REF!</v>
      </c>
      <c r="O30" s="400" t="e">
        <f>IF(O$5&lt;12-#REF!+Kapitalbedarfsplanung!#REF!,0,IF('Kalk. int.'!O$5&gt;12-#REF!+Kapitalbedarfsplanung!#REF!,0,Kapitalbedarfsplanung!#REF!))</f>
        <v>#REF!</v>
      </c>
      <c r="P30" s="400" t="e">
        <f>IF(P$5&lt;12-#REF!+Kapitalbedarfsplanung!#REF!,0,IF('Kalk. int.'!P$5&gt;12-#REF!+Kapitalbedarfsplanung!#REF!,0,Kapitalbedarfsplanung!#REF!))</f>
        <v>#REF!</v>
      </c>
      <c r="Q30" s="400" t="e">
        <f>IF(Q$5&lt;12-#REF!+Kapitalbedarfsplanung!#REF!,0,IF('Kalk. int.'!Q$5&gt;12-#REF!+Kapitalbedarfsplanung!#REF!,0,Kapitalbedarfsplanung!#REF!))</f>
        <v>#REF!</v>
      </c>
      <c r="R30" s="400" t="e">
        <f>IF(R$5&lt;12-#REF!+Kapitalbedarfsplanung!#REF!,0,IF('Kalk. int.'!R$5&gt;12-#REF!+Kapitalbedarfsplanung!#REF!,0,Kapitalbedarfsplanung!#REF!))</f>
        <v>#REF!</v>
      </c>
      <c r="S30" s="400" t="e">
        <f>IF(S$5&lt;12-#REF!+Kapitalbedarfsplanung!#REF!,0,IF('Kalk. int.'!S$5&gt;12-#REF!+Kapitalbedarfsplanung!#REF!,0,Kapitalbedarfsplanung!#REF!))</f>
        <v>#REF!</v>
      </c>
      <c r="T30" s="400" t="e">
        <f>IF(T$5&lt;12-#REF!+Kapitalbedarfsplanung!#REF!,0,IF('Kalk. int.'!T$5&gt;12-#REF!+Kapitalbedarfsplanung!#REF!,0,Kapitalbedarfsplanung!#REF!))</f>
        <v>#REF!</v>
      </c>
      <c r="U30" s="400" t="e">
        <f>IF(U$5&lt;12-#REF!+Kapitalbedarfsplanung!#REF!,0,IF('Kalk. int.'!U$5&gt;12-#REF!+Kapitalbedarfsplanung!#REF!,0,Kapitalbedarfsplanung!#REF!))</f>
        <v>#REF!</v>
      </c>
      <c r="V30" s="400" t="e">
        <f>IF(V$5&lt;12-#REF!+Kapitalbedarfsplanung!#REF!,0,IF('Kalk. int.'!V$5&gt;12-#REF!+Kapitalbedarfsplanung!#REF!,0,Kapitalbedarfsplanung!#REF!))</f>
        <v>#REF!</v>
      </c>
      <c r="W30" s="400" t="e">
        <f>IF(W$5&lt;12-#REF!+Kapitalbedarfsplanung!#REF!,0,IF('Kalk. int.'!W$5&gt;12-#REF!+Kapitalbedarfsplanung!#REF!,0,Kapitalbedarfsplanung!#REF!))</f>
        <v>#REF!</v>
      </c>
      <c r="X30" s="400" t="e">
        <f>IF(X$5&lt;12-#REF!+Kapitalbedarfsplanung!#REF!,0,IF('Kalk. int.'!X$5&gt;12-#REF!+Kapitalbedarfsplanung!#REF!,0,Kapitalbedarfsplanung!#REF!))</f>
        <v>#REF!</v>
      </c>
      <c r="Y30" s="400" t="e">
        <f>IF(Y$5&lt;12-#REF!+Kapitalbedarfsplanung!#REF!,0,IF('Kalk. int.'!Y$5&gt;12-#REF!+Kapitalbedarfsplanung!#REF!,0,Kapitalbedarfsplanung!#REF!))</f>
        <v>#REF!</v>
      </c>
      <c r="Z30" s="400" t="e">
        <f>IF(Z$5&lt;12-#REF!+Kapitalbedarfsplanung!#REF!,0,IF('Kalk. int.'!Z$5&gt;12-#REF!+Kapitalbedarfsplanung!#REF!,0,Kapitalbedarfsplanung!#REF!))</f>
        <v>#REF!</v>
      </c>
      <c r="AA30" s="400" t="e">
        <f>IF(AA$5&lt;12-#REF!+Kapitalbedarfsplanung!#REF!,0,IF('Kalk. int.'!AA$5&gt;12-#REF!+Kapitalbedarfsplanung!#REF!,0,Kapitalbedarfsplanung!#REF!))</f>
        <v>#REF!</v>
      </c>
      <c r="AB30" s="400" t="e">
        <f>IF(AB$5&lt;12-#REF!+Kapitalbedarfsplanung!#REF!,0,IF('Kalk. int.'!AB$5&gt;12-#REF!+Kapitalbedarfsplanung!#REF!,0,Kapitalbedarfsplanung!#REF!))</f>
        <v>#REF!</v>
      </c>
      <c r="AC30" s="400" t="e">
        <f>IF(AC$5&lt;12-#REF!+Kapitalbedarfsplanung!#REF!,0,IF('Kalk. int.'!AC$5&gt;12-#REF!+Kapitalbedarfsplanung!#REF!,0,Kapitalbedarfsplanung!#REF!))</f>
        <v>#REF!</v>
      </c>
      <c r="AD30" s="400" t="e">
        <f>IF(AD$5&lt;12-#REF!+Kapitalbedarfsplanung!#REF!,0,IF('Kalk. int.'!AD$5&gt;12-#REF!+Kapitalbedarfsplanung!#REF!,0,Kapitalbedarfsplanung!#REF!))</f>
        <v>#REF!</v>
      </c>
      <c r="AE30" s="400" t="e">
        <f>IF(AE$5&lt;12-#REF!+Kapitalbedarfsplanung!#REF!,0,IF('Kalk. int.'!AE$5&gt;12-#REF!+Kapitalbedarfsplanung!#REF!,0,Kapitalbedarfsplanung!#REF!))</f>
        <v>#REF!</v>
      </c>
      <c r="AF30" s="400" t="e">
        <f>IF(AF$5&lt;12-#REF!+Kapitalbedarfsplanung!#REF!,0,IF('Kalk. int.'!AF$5&gt;12-#REF!+Kapitalbedarfsplanung!#REF!,0,Kapitalbedarfsplanung!#REF!))</f>
        <v>#REF!</v>
      </c>
      <c r="AG30" s="400" t="e">
        <f>IF(AG$5&lt;12-#REF!+Kapitalbedarfsplanung!#REF!,0,IF('Kalk. int.'!AG$5&gt;12-#REF!+Kapitalbedarfsplanung!#REF!,0,Kapitalbedarfsplanung!#REF!))</f>
        <v>#REF!</v>
      </c>
      <c r="AH30" s="400" t="e">
        <f>IF(AH$5&lt;12-#REF!+Kapitalbedarfsplanung!#REF!,0,IF('Kalk. int.'!AH$5&gt;12-#REF!+Kapitalbedarfsplanung!#REF!,0,Kapitalbedarfsplanung!#REF!))</f>
        <v>#REF!</v>
      </c>
      <c r="AI30" s="400" t="e">
        <f>IF(AI$5&lt;12-#REF!+Kapitalbedarfsplanung!#REF!,0,IF('Kalk. int.'!AI$5&gt;12-#REF!+Kapitalbedarfsplanung!#REF!,0,Kapitalbedarfsplanung!#REF!))</f>
        <v>#REF!</v>
      </c>
      <c r="AJ30" s="400" t="e">
        <f>IF(AJ$5&lt;12-#REF!+Kapitalbedarfsplanung!#REF!,0,IF('Kalk. int.'!AJ$5&gt;12-#REF!+Kapitalbedarfsplanung!#REF!,0,Kapitalbedarfsplanung!#REF!))</f>
        <v>#REF!</v>
      </c>
      <c r="AK30" s="400" t="e">
        <f>IF(AK$5&lt;12-#REF!+Kapitalbedarfsplanung!#REF!,0,IF('Kalk. int.'!AK$5&gt;12-#REF!+Kapitalbedarfsplanung!#REF!,0,Kapitalbedarfsplanung!#REF!))</f>
        <v>#REF!</v>
      </c>
      <c r="AL30" s="400" t="e">
        <f>IF(AL$5&lt;12-#REF!+Kapitalbedarfsplanung!#REF!,0,IF('Kalk. int.'!AL$5&gt;12-#REF!+Kapitalbedarfsplanung!#REF!,0,Kapitalbedarfsplanung!#REF!))</f>
        <v>#REF!</v>
      </c>
      <c r="AM30" s="401" t="e">
        <f>IF(AM$5&lt;12-#REF!+Kapitalbedarfsplanung!#REF!,0,IF('Kalk. int.'!AM$5&gt;12-#REF!+Kapitalbedarfsplanung!#REF!,0,Kapitalbedarfsplanung!#REF!))</f>
        <v>#REF!</v>
      </c>
    </row>
    <row r="31" spans="2:39" ht="15.75">
      <c r="B31" s="378" t="s">
        <v>1428</v>
      </c>
      <c r="C31" s="430" t="s">
        <v>1446</v>
      </c>
      <c r="D31" s="399"/>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400"/>
      <c r="AE31" s="400"/>
      <c r="AF31" s="400"/>
      <c r="AG31" s="400"/>
      <c r="AH31" s="400"/>
      <c r="AI31" s="400"/>
      <c r="AJ31" s="400"/>
      <c r="AK31" s="400"/>
      <c r="AL31" s="400"/>
      <c r="AM31" s="401"/>
    </row>
    <row r="32" spans="2:39" ht="15.75">
      <c r="B32" s="378" t="s">
        <v>1429</v>
      </c>
      <c r="C32" s="431"/>
      <c r="D32" s="399"/>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c r="AJ32" s="400"/>
      <c r="AK32" s="400"/>
      <c r="AL32" s="400"/>
      <c r="AM32" s="401"/>
    </row>
    <row r="33" spans="2:39" ht="15.75">
      <c r="B33" s="378" t="s">
        <v>11</v>
      </c>
      <c r="C33" s="430"/>
      <c r="D33" s="399"/>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c r="AJ33" s="400"/>
      <c r="AK33" s="400"/>
      <c r="AL33" s="400"/>
      <c r="AM33" s="401"/>
    </row>
    <row r="34" spans="2:39" ht="15.75">
      <c r="B34" s="378" t="s">
        <v>1430</v>
      </c>
      <c r="C34" s="430" t="s">
        <v>10</v>
      </c>
      <c r="D34" s="399" t="e">
        <f>IF(D$5&lt;12-#REF!+Kapitalbedarfsplanung!#REF!,0,IF('Kalk. int.'!D$5&gt;12-#REF!+Kapitalbedarfsplanung!#REF!,0,Kapitalbedarfsplanung!#REF!))</f>
        <v>#REF!</v>
      </c>
      <c r="E34" s="400" t="e">
        <f>IF(E$5&lt;12-#REF!+Kapitalbedarfsplanung!#REF!,0,IF('Kalk. int.'!E$5&gt;12-#REF!+Kapitalbedarfsplanung!#REF!,0,Kapitalbedarfsplanung!#REF!))</f>
        <v>#REF!</v>
      </c>
      <c r="F34" s="400" t="e">
        <f>IF(F$5&lt;12-#REF!+Kapitalbedarfsplanung!#REF!,0,IF('Kalk. int.'!F$5&gt;12-#REF!+Kapitalbedarfsplanung!#REF!,0,Kapitalbedarfsplanung!#REF!))</f>
        <v>#REF!</v>
      </c>
      <c r="G34" s="400" t="e">
        <f>IF(G$5&lt;12-#REF!+Kapitalbedarfsplanung!#REF!,0,IF('Kalk. int.'!G$5&gt;12-#REF!+Kapitalbedarfsplanung!#REF!,0,Kapitalbedarfsplanung!#REF!))</f>
        <v>#REF!</v>
      </c>
      <c r="H34" s="400" t="e">
        <f>IF(H$5&lt;12-#REF!+Kapitalbedarfsplanung!#REF!,0,IF('Kalk. int.'!H$5&gt;12-#REF!+Kapitalbedarfsplanung!#REF!,0,Kapitalbedarfsplanung!#REF!))</f>
        <v>#REF!</v>
      </c>
      <c r="I34" s="400" t="e">
        <f>IF(I$5&lt;12-#REF!+Kapitalbedarfsplanung!#REF!,0,IF('Kalk. int.'!I$5&gt;12-#REF!+Kapitalbedarfsplanung!#REF!,0,Kapitalbedarfsplanung!#REF!))</f>
        <v>#REF!</v>
      </c>
      <c r="J34" s="400" t="e">
        <f>IF(J$5&lt;12-#REF!+Kapitalbedarfsplanung!#REF!,0,IF('Kalk. int.'!J$5&gt;12-#REF!+Kapitalbedarfsplanung!#REF!,0,Kapitalbedarfsplanung!#REF!))</f>
        <v>#REF!</v>
      </c>
      <c r="K34" s="400" t="e">
        <f>IF(K$5&lt;12-#REF!+Kapitalbedarfsplanung!#REF!,0,IF('Kalk. int.'!K$5&gt;12-#REF!+Kapitalbedarfsplanung!#REF!,0,Kapitalbedarfsplanung!#REF!))</f>
        <v>#REF!</v>
      </c>
      <c r="L34" s="400" t="e">
        <f>IF(L$5&lt;12-#REF!+Kapitalbedarfsplanung!#REF!,0,IF('Kalk. int.'!L$5&gt;12-#REF!+Kapitalbedarfsplanung!#REF!,0,Kapitalbedarfsplanung!#REF!))</f>
        <v>#REF!</v>
      </c>
      <c r="M34" s="400" t="e">
        <f>IF(M$5&lt;12-#REF!+Kapitalbedarfsplanung!#REF!,0,IF('Kalk. int.'!M$5&gt;12-#REF!+Kapitalbedarfsplanung!#REF!,0,Kapitalbedarfsplanung!#REF!))</f>
        <v>#REF!</v>
      </c>
      <c r="N34" s="400" t="e">
        <f>IF(N$5&lt;12-#REF!+Kapitalbedarfsplanung!#REF!,0,IF('Kalk. int.'!N$5&gt;12-#REF!+Kapitalbedarfsplanung!#REF!,0,Kapitalbedarfsplanung!#REF!))</f>
        <v>#REF!</v>
      </c>
      <c r="O34" s="400" t="e">
        <f>IF(O$5&lt;12-#REF!+Kapitalbedarfsplanung!#REF!,0,IF('Kalk. int.'!O$5&gt;12-#REF!+Kapitalbedarfsplanung!#REF!,0,Kapitalbedarfsplanung!#REF!))</f>
        <v>#REF!</v>
      </c>
      <c r="P34" s="400" t="e">
        <f>IF(P$5&lt;12-#REF!+Kapitalbedarfsplanung!#REF!,0,IF('Kalk. int.'!P$5&gt;12-#REF!+Kapitalbedarfsplanung!#REF!,0,Kapitalbedarfsplanung!#REF!))</f>
        <v>#REF!</v>
      </c>
      <c r="Q34" s="400" t="e">
        <f>IF(Q$5&lt;12-#REF!+Kapitalbedarfsplanung!#REF!,0,IF('Kalk. int.'!Q$5&gt;12-#REF!+Kapitalbedarfsplanung!#REF!,0,Kapitalbedarfsplanung!#REF!))</f>
        <v>#REF!</v>
      </c>
      <c r="R34" s="400" t="e">
        <f>IF(R$5&lt;12-#REF!+Kapitalbedarfsplanung!#REF!,0,IF('Kalk. int.'!R$5&gt;12-#REF!+Kapitalbedarfsplanung!#REF!,0,Kapitalbedarfsplanung!#REF!))</f>
        <v>#REF!</v>
      </c>
      <c r="S34" s="400" t="e">
        <f>IF(S$5&lt;12-#REF!+Kapitalbedarfsplanung!#REF!,0,IF('Kalk. int.'!S$5&gt;12-#REF!+Kapitalbedarfsplanung!#REF!,0,Kapitalbedarfsplanung!#REF!))</f>
        <v>#REF!</v>
      </c>
      <c r="T34" s="400" t="e">
        <f>IF(T$5&lt;12-#REF!+Kapitalbedarfsplanung!#REF!,0,IF('Kalk. int.'!T$5&gt;12-#REF!+Kapitalbedarfsplanung!#REF!,0,Kapitalbedarfsplanung!#REF!))</f>
        <v>#REF!</v>
      </c>
      <c r="U34" s="400" t="e">
        <f>IF(U$5&lt;12-#REF!+Kapitalbedarfsplanung!#REF!,0,IF('Kalk. int.'!U$5&gt;12-#REF!+Kapitalbedarfsplanung!#REF!,0,Kapitalbedarfsplanung!#REF!))</f>
        <v>#REF!</v>
      </c>
      <c r="V34" s="400" t="e">
        <f>IF(V$5&lt;12-#REF!+Kapitalbedarfsplanung!#REF!,0,IF('Kalk. int.'!V$5&gt;12-#REF!+Kapitalbedarfsplanung!#REF!,0,Kapitalbedarfsplanung!#REF!))</f>
        <v>#REF!</v>
      </c>
      <c r="W34" s="400" t="e">
        <f>IF(W$5&lt;12-#REF!+Kapitalbedarfsplanung!#REF!,0,IF('Kalk. int.'!W$5&gt;12-#REF!+Kapitalbedarfsplanung!#REF!,0,Kapitalbedarfsplanung!#REF!))</f>
        <v>#REF!</v>
      </c>
      <c r="X34" s="400" t="e">
        <f>IF(X$5&lt;12-#REF!+Kapitalbedarfsplanung!#REF!,0,IF('Kalk. int.'!X$5&gt;12-#REF!+Kapitalbedarfsplanung!#REF!,0,Kapitalbedarfsplanung!#REF!))</f>
        <v>#REF!</v>
      </c>
      <c r="Y34" s="400" t="e">
        <f>IF(Y$5&lt;12-#REF!+Kapitalbedarfsplanung!#REF!,0,IF('Kalk. int.'!Y$5&gt;12-#REF!+Kapitalbedarfsplanung!#REF!,0,Kapitalbedarfsplanung!#REF!))</f>
        <v>#REF!</v>
      </c>
      <c r="Z34" s="400" t="e">
        <f>IF(Z$5&lt;12-#REF!+Kapitalbedarfsplanung!#REF!,0,IF('Kalk. int.'!Z$5&gt;12-#REF!+Kapitalbedarfsplanung!#REF!,0,Kapitalbedarfsplanung!#REF!))</f>
        <v>#REF!</v>
      </c>
      <c r="AA34" s="400" t="e">
        <f>IF(AA$5&lt;12-#REF!+Kapitalbedarfsplanung!#REF!,0,IF('Kalk. int.'!AA$5&gt;12-#REF!+Kapitalbedarfsplanung!#REF!,0,Kapitalbedarfsplanung!#REF!))</f>
        <v>#REF!</v>
      </c>
      <c r="AB34" s="400" t="e">
        <f>IF(AB$5&lt;12-#REF!+Kapitalbedarfsplanung!#REF!,0,IF('Kalk. int.'!AB$5&gt;12-#REF!+Kapitalbedarfsplanung!#REF!,0,Kapitalbedarfsplanung!#REF!))</f>
        <v>#REF!</v>
      </c>
      <c r="AC34" s="400" t="e">
        <f>IF(AC$5&lt;12-#REF!+Kapitalbedarfsplanung!#REF!,0,IF('Kalk. int.'!AC$5&gt;12-#REF!+Kapitalbedarfsplanung!#REF!,0,Kapitalbedarfsplanung!#REF!))</f>
        <v>#REF!</v>
      </c>
      <c r="AD34" s="400" t="e">
        <f>IF(AD$5&lt;12-#REF!+Kapitalbedarfsplanung!#REF!,0,IF('Kalk. int.'!AD$5&gt;12-#REF!+Kapitalbedarfsplanung!#REF!,0,Kapitalbedarfsplanung!#REF!))</f>
        <v>#REF!</v>
      </c>
      <c r="AE34" s="400" t="e">
        <f>IF(AE$5&lt;12-#REF!+Kapitalbedarfsplanung!#REF!,0,IF('Kalk. int.'!AE$5&gt;12-#REF!+Kapitalbedarfsplanung!#REF!,0,Kapitalbedarfsplanung!#REF!))</f>
        <v>#REF!</v>
      </c>
      <c r="AF34" s="400" t="e">
        <f>IF(AF$5&lt;12-#REF!+Kapitalbedarfsplanung!#REF!,0,IF('Kalk. int.'!AF$5&gt;12-#REF!+Kapitalbedarfsplanung!#REF!,0,Kapitalbedarfsplanung!#REF!))</f>
        <v>#REF!</v>
      </c>
      <c r="AG34" s="400" t="e">
        <f>IF(AG$5&lt;12-#REF!+Kapitalbedarfsplanung!#REF!,0,IF('Kalk. int.'!AG$5&gt;12-#REF!+Kapitalbedarfsplanung!#REF!,0,Kapitalbedarfsplanung!#REF!))</f>
        <v>#REF!</v>
      </c>
      <c r="AH34" s="400" t="e">
        <f>IF(AH$5&lt;12-#REF!+Kapitalbedarfsplanung!#REF!,0,IF('Kalk. int.'!AH$5&gt;12-#REF!+Kapitalbedarfsplanung!#REF!,0,Kapitalbedarfsplanung!#REF!))</f>
        <v>#REF!</v>
      </c>
      <c r="AI34" s="400" t="e">
        <f>IF(AI$5&lt;12-#REF!+Kapitalbedarfsplanung!#REF!,0,IF('Kalk. int.'!AI$5&gt;12-#REF!+Kapitalbedarfsplanung!#REF!,0,Kapitalbedarfsplanung!#REF!))</f>
        <v>#REF!</v>
      </c>
      <c r="AJ34" s="400" t="e">
        <f>IF(AJ$5&lt;12-#REF!+Kapitalbedarfsplanung!#REF!,0,IF('Kalk. int.'!AJ$5&gt;12-#REF!+Kapitalbedarfsplanung!#REF!,0,Kapitalbedarfsplanung!#REF!))</f>
        <v>#REF!</v>
      </c>
      <c r="AK34" s="400" t="e">
        <f>IF(AK$5&lt;12-#REF!+Kapitalbedarfsplanung!#REF!,0,IF('Kalk. int.'!AK$5&gt;12-#REF!+Kapitalbedarfsplanung!#REF!,0,Kapitalbedarfsplanung!#REF!))</f>
        <v>#REF!</v>
      </c>
      <c r="AL34" s="400" t="e">
        <f>IF(AL$5&lt;12-#REF!+Kapitalbedarfsplanung!#REF!,0,IF('Kalk. int.'!AL$5&gt;12-#REF!+Kapitalbedarfsplanung!#REF!,0,Kapitalbedarfsplanung!#REF!))</f>
        <v>#REF!</v>
      </c>
      <c r="AM34" s="401" t="e">
        <f>IF(AM$5&lt;12-#REF!+Kapitalbedarfsplanung!#REF!,0,IF('Kalk. int.'!AM$5&gt;12-#REF!+Kapitalbedarfsplanung!#REF!,0,Kapitalbedarfsplanung!#REF!))</f>
        <v>#REF!</v>
      </c>
    </row>
    <row r="35" spans="2:39" ht="15.75">
      <c r="B35" s="378" t="s">
        <v>1430</v>
      </c>
      <c r="C35" s="430" t="s">
        <v>10</v>
      </c>
      <c r="D35" s="399" t="e">
        <f>IF(D$5&lt;12-#REF!+Kapitalbedarfsplanung!#REF!,0,IF('Kalk. int.'!D$5&gt;12-#REF!+Kapitalbedarfsplanung!#REF!,0,Kapitalbedarfsplanung!#REF!))</f>
        <v>#REF!</v>
      </c>
      <c r="E35" s="400" t="e">
        <f>IF(E$5&lt;12-#REF!+Kapitalbedarfsplanung!#REF!,0,IF('Kalk. int.'!E$5&gt;12-#REF!+Kapitalbedarfsplanung!#REF!,0,Kapitalbedarfsplanung!#REF!))</f>
        <v>#REF!</v>
      </c>
      <c r="F35" s="400" t="e">
        <f>IF(F$5&lt;12-#REF!+Kapitalbedarfsplanung!#REF!,0,IF('Kalk. int.'!F$5&gt;12-#REF!+Kapitalbedarfsplanung!#REF!,0,Kapitalbedarfsplanung!#REF!))</f>
        <v>#REF!</v>
      </c>
      <c r="G35" s="400" t="e">
        <f>IF(G$5&lt;12-#REF!+Kapitalbedarfsplanung!#REF!,0,IF('Kalk. int.'!G$5&gt;12-#REF!+Kapitalbedarfsplanung!#REF!,0,Kapitalbedarfsplanung!#REF!))</f>
        <v>#REF!</v>
      </c>
      <c r="H35" s="400" t="e">
        <f>IF(H$5&lt;12-#REF!+Kapitalbedarfsplanung!#REF!,0,IF('Kalk. int.'!H$5&gt;12-#REF!+Kapitalbedarfsplanung!#REF!,0,Kapitalbedarfsplanung!#REF!))</f>
        <v>#REF!</v>
      </c>
      <c r="I35" s="400" t="e">
        <f>IF(I$5&lt;12-#REF!+Kapitalbedarfsplanung!#REF!,0,IF('Kalk. int.'!I$5&gt;12-#REF!+Kapitalbedarfsplanung!#REF!,0,Kapitalbedarfsplanung!#REF!))</f>
        <v>#REF!</v>
      </c>
      <c r="J35" s="400" t="e">
        <f>IF(J$5&lt;12-#REF!+Kapitalbedarfsplanung!#REF!,0,IF('Kalk. int.'!J$5&gt;12-#REF!+Kapitalbedarfsplanung!#REF!,0,Kapitalbedarfsplanung!#REF!))</f>
        <v>#REF!</v>
      </c>
      <c r="K35" s="400" t="e">
        <f>IF(K$5&lt;12-#REF!+Kapitalbedarfsplanung!#REF!,0,IF('Kalk. int.'!K$5&gt;12-#REF!+Kapitalbedarfsplanung!#REF!,0,Kapitalbedarfsplanung!#REF!))</f>
        <v>#REF!</v>
      </c>
      <c r="L35" s="400" t="e">
        <f>IF(L$5&lt;12-#REF!+Kapitalbedarfsplanung!#REF!,0,IF('Kalk. int.'!L$5&gt;12-#REF!+Kapitalbedarfsplanung!#REF!,0,Kapitalbedarfsplanung!#REF!))</f>
        <v>#REF!</v>
      </c>
      <c r="M35" s="400" t="e">
        <f>IF(M$5&lt;12-#REF!+Kapitalbedarfsplanung!#REF!,0,IF('Kalk. int.'!M$5&gt;12-#REF!+Kapitalbedarfsplanung!#REF!,0,Kapitalbedarfsplanung!#REF!))</f>
        <v>#REF!</v>
      </c>
      <c r="N35" s="400" t="e">
        <f>IF(N$5&lt;12-#REF!+Kapitalbedarfsplanung!#REF!,0,IF('Kalk. int.'!N$5&gt;12-#REF!+Kapitalbedarfsplanung!#REF!,0,Kapitalbedarfsplanung!#REF!))</f>
        <v>#REF!</v>
      </c>
      <c r="O35" s="400" t="e">
        <f>IF(O$5&lt;12-#REF!+Kapitalbedarfsplanung!#REF!,0,IF('Kalk. int.'!O$5&gt;12-#REF!+Kapitalbedarfsplanung!#REF!,0,Kapitalbedarfsplanung!#REF!))</f>
        <v>#REF!</v>
      </c>
      <c r="P35" s="400" t="e">
        <f>IF(P$5&lt;12-#REF!+Kapitalbedarfsplanung!#REF!,0,IF('Kalk. int.'!P$5&gt;12-#REF!+Kapitalbedarfsplanung!#REF!,0,Kapitalbedarfsplanung!#REF!))</f>
        <v>#REF!</v>
      </c>
      <c r="Q35" s="400" t="e">
        <f>IF(Q$5&lt;12-#REF!+Kapitalbedarfsplanung!#REF!,0,IF('Kalk. int.'!Q$5&gt;12-#REF!+Kapitalbedarfsplanung!#REF!,0,Kapitalbedarfsplanung!#REF!))</f>
        <v>#REF!</v>
      </c>
      <c r="R35" s="400" t="e">
        <f>IF(R$5&lt;12-#REF!+Kapitalbedarfsplanung!#REF!,0,IF('Kalk. int.'!R$5&gt;12-#REF!+Kapitalbedarfsplanung!#REF!,0,Kapitalbedarfsplanung!#REF!))</f>
        <v>#REF!</v>
      </c>
      <c r="S35" s="400" t="e">
        <f>IF(S$5&lt;12-#REF!+Kapitalbedarfsplanung!#REF!,0,IF('Kalk. int.'!S$5&gt;12-#REF!+Kapitalbedarfsplanung!#REF!,0,Kapitalbedarfsplanung!#REF!))</f>
        <v>#REF!</v>
      </c>
      <c r="T35" s="400" t="e">
        <f>IF(T$5&lt;12-#REF!+Kapitalbedarfsplanung!#REF!,0,IF('Kalk. int.'!T$5&gt;12-#REF!+Kapitalbedarfsplanung!#REF!,0,Kapitalbedarfsplanung!#REF!))</f>
        <v>#REF!</v>
      </c>
      <c r="U35" s="400" t="e">
        <f>IF(U$5&lt;12-#REF!+Kapitalbedarfsplanung!#REF!,0,IF('Kalk. int.'!U$5&gt;12-#REF!+Kapitalbedarfsplanung!#REF!,0,Kapitalbedarfsplanung!#REF!))</f>
        <v>#REF!</v>
      </c>
      <c r="V35" s="400" t="e">
        <f>IF(V$5&lt;12-#REF!+Kapitalbedarfsplanung!#REF!,0,IF('Kalk. int.'!V$5&gt;12-#REF!+Kapitalbedarfsplanung!#REF!,0,Kapitalbedarfsplanung!#REF!))</f>
        <v>#REF!</v>
      </c>
      <c r="W35" s="400" t="e">
        <f>IF(W$5&lt;12-#REF!+Kapitalbedarfsplanung!#REF!,0,IF('Kalk. int.'!W$5&gt;12-#REF!+Kapitalbedarfsplanung!#REF!,0,Kapitalbedarfsplanung!#REF!))</f>
        <v>#REF!</v>
      </c>
      <c r="X35" s="400" t="e">
        <f>IF(X$5&lt;12-#REF!+Kapitalbedarfsplanung!#REF!,0,IF('Kalk. int.'!X$5&gt;12-#REF!+Kapitalbedarfsplanung!#REF!,0,Kapitalbedarfsplanung!#REF!))</f>
        <v>#REF!</v>
      </c>
      <c r="Y35" s="400" t="e">
        <f>IF(Y$5&lt;12-#REF!+Kapitalbedarfsplanung!#REF!,0,IF('Kalk. int.'!Y$5&gt;12-#REF!+Kapitalbedarfsplanung!#REF!,0,Kapitalbedarfsplanung!#REF!))</f>
        <v>#REF!</v>
      </c>
      <c r="Z35" s="400" t="e">
        <f>IF(Z$5&lt;12-#REF!+Kapitalbedarfsplanung!#REF!,0,IF('Kalk. int.'!Z$5&gt;12-#REF!+Kapitalbedarfsplanung!#REF!,0,Kapitalbedarfsplanung!#REF!))</f>
        <v>#REF!</v>
      </c>
      <c r="AA35" s="400" t="e">
        <f>IF(AA$5&lt;12-#REF!+Kapitalbedarfsplanung!#REF!,0,IF('Kalk. int.'!AA$5&gt;12-#REF!+Kapitalbedarfsplanung!#REF!,0,Kapitalbedarfsplanung!#REF!))</f>
        <v>#REF!</v>
      </c>
      <c r="AB35" s="400" t="e">
        <f>IF(AB$5&lt;12-#REF!+Kapitalbedarfsplanung!#REF!,0,IF('Kalk. int.'!AB$5&gt;12-#REF!+Kapitalbedarfsplanung!#REF!,0,Kapitalbedarfsplanung!#REF!))</f>
        <v>#REF!</v>
      </c>
      <c r="AC35" s="400" t="e">
        <f>IF(AC$5&lt;12-#REF!+Kapitalbedarfsplanung!#REF!,0,IF('Kalk. int.'!AC$5&gt;12-#REF!+Kapitalbedarfsplanung!#REF!,0,Kapitalbedarfsplanung!#REF!))</f>
        <v>#REF!</v>
      </c>
      <c r="AD35" s="400" t="e">
        <f>IF(AD$5&lt;12-#REF!+Kapitalbedarfsplanung!#REF!,0,IF('Kalk. int.'!AD$5&gt;12-#REF!+Kapitalbedarfsplanung!#REF!,0,Kapitalbedarfsplanung!#REF!))</f>
        <v>#REF!</v>
      </c>
      <c r="AE35" s="400" t="e">
        <f>IF(AE$5&lt;12-#REF!+Kapitalbedarfsplanung!#REF!,0,IF('Kalk. int.'!AE$5&gt;12-#REF!+Kapitalbedarfsplanung!#REF!,0,Kapitalbedarfsplanung!#REF!))</f>
        <v>#REF!</v>
      </c>
      <c r="AF35" s="400" t="e">
        <f>IF(AF$5&lt;12-#REF!+Kapitalbedarfsplanung!#REF!,0,IF('Kalk. int.'!AF$5&gt;12-#REF!+Kapitalbedarfsplanung!#REF!,0,Kapitalbedarfsplanung!#REF!))</f>
        <v>#REF!</v>
      </c>
      <c r="AG35" s="400" t="e">
        <f>IF(AG$5&lt;12-#REF!+Kapitalbedarfsplanung!#REF!,0,IF('Kalk. int.'!AG$5&gt;12-#REF!+Kapitalbedarfsplanung!#REF!,0,Kapitalbedarfsplanung!#REF!))</f>
        <v>#REF!</v>
      </c>
      <c r="AH35" s="400" t="e">
        <f>IF(AH$5&lt;12-#REF!+Kapitalbedarfsplanung!#REF!,0,IF('Kalk. int.'!AH$5&gt;12-#REF!+Kapitalbedarfsplanung!#REF!,0,Kapitalbedarfsplanung!#REF!))</f>
        <v>#REF!</v>
      </c>
      <c r="AI35" s="400" t="e">
        <f>IF(AI$5&lt;12-#REF!+Kapitalbedarfsplanung!#REF!,0,IF('Kalk. int.'!AI$5&gt;12-#REF!+Kapitalbedarfsplanung!#REF!,0,Kapitalbedarfsplanung!#REF!))</f>
        <v>#REF!</v>
      </c>
      <c r="AJ35" s="400" t="e">
        <f>IF(AJ$5&lt;12-#REF!+Kapitalbedarfsplanung!#REF!,0,IF('Kalk. int.'!AJ$5&gt;12-#REF!+Kapitalbedarfsplanung!#REF!,0,Kapitalbedarfsplanung!#REF!))</f>
        <v>#REF!</v>
      </c>
      <c r="AK35" s="400" t="e">
        <f>IF(AK$5&lt;12-#REF!+Kapitalbedarfsplanung!#REF!,0,IF('Kalk. int.'!AK$5&gt;12-#REF!+Kapitalbedarfsplanung!#REF!,0,Kapitalbedarfsplanung!#REF!))</f>
        <v>#REF!</v>
      </c>
      <c r="AL35" s="400" t="e">
        <f>IF(AL$5&lt;12-#REF!+Kapitalbedarfsplanung!#REF!,0,IF('Kalk. int.'!AL$5&gt;12-#REF!+Kapitalbedarfsplanung!#REF!,0,Kapitalbedarfsplanung!#REF!))</f>
        <v>#REF!</v>
      </c>
      <c r="AM35" s="401" t="e">
        <f>IF(AM$5&lt;12-#REF!+Kapitalbedarfsplanung!#REF!,0,IF('Kalk. int.'!AM$5&gt;12-#REF!+Kapitalbedarfsplanung!#REF!,0,Kapitalbedarfsplanung!#REF!))</f>
        <v>#REF!</v>
      </c>
    </row>
    <row r="36" spans="2:39" ht="15.75">
      <c r="B36" s="378" t="s">
        <v>1430</v>
      </c>
      <c r="C36" s="430" t="s">
        <v>10</v>
      </c>
      <c r="D36" s="399" t="e">
        <f>IF(D$5&lt;12-#REF!+Kapitalbedarfsplanung!#REF!,0,IF('Kalk. int.'!D$5&gt;12-#REF!+Kapitalbedarfsplanung!#REF!,0,Kapitalbedarfsplanung!#REF!))</f>
        <v>#REF!</v>
      </c>
      <c r="E36" s="400" t="e">
        <f>IF(E$5&lt;12-#REF!+Kapitalbedarfsplanung!#REF!,0,IF('Kalk. int.'!E$5&gt;12-#REF!+Kapitalbedarfsplanung!#REF!,0,Kapitalbedarfsplanung!#REF!))</f>
        <v>#REF!</v>
      </c>
      <c r="F36" s="400" t="e">
        <f>IF(F$5&lt;12-#REF!+Kapitalbedarfsplanung!#REF!,0,IF('Kalk. int.'!F$5&gt;12-#REF!+Kapitalbedarfsplanung!#REF!,0,Kapitalbedarfsplanung!#REF!))</f>
        <v>#REF!</v>
      </c>
      <c r="G36" s="400" t="e">
        <f>IF(G$5&lt;12-#REF!+Kapitalbedarfsplanung!#REF!,0,IF('Kalk. int.'!G$5&gt;12-#REF!+Kapitalbedarfsplanung!#REF!,0,Kapitalbedarfsplanung!#REF!))</f>
        <v>#REF!</v>
      </c>
      <c r="H36" s="400" t="e">
        <f>IF(H$5&lt;12-#REF!+Kapitalbedarfsplanung!#REF!,0,IF('Kalk. int.'!H$5&gt;12-#REF!+Kapitalbedarfsplanung!#REF!,0,Kapitalbedarfsplanung!#REF!))</f>
        <v>#REF!</v>
      </c>
      <c r="I36" s="400" t="e">
        <f>IF(I$5&lt;12-#REF!+Kapitalbedarfsplanung!#REF!,0,IF('Kalk. int.'!I$5&gt;12-#REF!+Kapitalbedarfsplanung!#REF!,0,Kapitalbedarfsplanung!#REF!))</f>
        <v>#REF!</v>
      </c>
      <c r="J36" s="400" t="e">
        <f>IF(J$5&lt;12-#REF!+Kapitalbedarfsplanung!#REF!,0,IF('Kalk. int.'!J$5&gt;12-#REF!+Kapitalbedarfsplanung!#REF!,0,Kapitalbedarfsplanung!#REF!))</f>
        <v>#REF!</v>
      </c>
      <c r="K36" s="400" t="e">
        <f>IF(K$5&lt;12-#REF!+Kapitalbedarfsplanung!#REF!,0,IF('Kalk. int.'!K$5&gt;12-#REF!+Kapitalbedarfsplanung!#REF!,0,Kapitalbedarfsplanung!#REF!))</f>
        <v>#REF!</v>
      </c>
      <c r="L36" s="400" t="e">
        <f>IF(L$5&lt;12-#REF!+Kapitalbedarfsplanung!#REF!,0,IF('Kalk. int.'!L$5&gt;12-#REF!+Kapitalbedarfsplanung!#REF!,0,Kapitalbedarfsplanung!#REF!))</f>
        <v>#REF!</v>
      </c>
      <c r="M36" s="400" t="e">
        <f>IF(M$5&lt;12-#REF!+Kapitalbedarfsplanung!#REF!,0,IF('Kalk. int.'!M$5&gt;12-#REF!+Kapitalbedarfsplanung!#REF!,0,Kapitalbedarfsplanung!#REF!))</f>
        <v>#REF!</v>
      </c>
      <c r="N36" s="400" t="e">
        <f>IF(N$5&lt;12-#REF!+Kapitalbedarfsplanung!#REF!,0,IF('Kalk. int.'!N$5&gt;12-#REF!+Kapitalbedarfsplanung!#REF!,0,Kapitalbedarfsplanung!#REF!))</f>
        <v>#REF!</v>
      </c>
      <c r="O36" s="400" t="e">
        <f>IF(O$5&lt;12-#REF!+Kapitalbedarfsplanung!#REF!,0,IF('Kalk. int.'!O$5&gt;12-#REF!+Kapitalbedarfsplanung!#REF!,0,Kapitalbedarfsplanung!#REF!))</f>
        <v>#REF!</v>
      </c>
      <c r="P36" s="400" t="e">
        <f>IF(P$5&lt;12-#REF!+Kapitalbedarfsplanung!#REF!,0,IF('Kalk. int.'!P$5&gt;12-#REF!+Kapitalbedarfsplanung!#REF!,0,Kapitalbedarfsplanung!#REF!))</f>
        <v>#REF!</v>
      </c>
      <c r="Q36" s="400" t="e">
        <f>IF(Q$5&lt;12-#REF!+Kapitalbedarfsplanung!#REF!,0,IF('Kalk. int.'!Q$5&gt;12-#REF!+Kapitalbedarfsplanung!#REF!,0,Kapitalbedarfsplanung!#REF!))</f>
        <v>#REF!</v>
      </c>
      <c r="R36" s="400" t="e">
        <f>IF(R$5&lt;12-#REF!+Kapitalbedarfsplanung!#REF!,0,IF('Kalk. int.'!R$5&gt;12-#REF!+Kapitalbedarfsplanung!#REF!,0,Kapitalbedarfsplanung!#REF!))</f>
        <v>#REF!</v>
      </c>
      <c r="S36" s="400" t="e">
        <f>IF(S$5&lt;12-#REF!+Kapitalbedarfsplanung!#REF!,0,IF('Kalk. int.'!S$5&gt;12-#REF!+Kapitalbedarfsplanung!#REF!,0,Kapitalbedarfsplanung!#REF!))</f>
        <v>#REF!</v>
      </c>
      <c r="T36" s="400" t="e">
        <f>IF(T$5&lt;12-#REF!+Kapitalbedarfsplanung!#REF!,0,IF('Kalk. int.'!T$5&gt;12-#REF!+Kapitalbedarfsplanung!#REF!,0,Kapitalbedarfsplanung!#REF!))</f>
        <v>#REF!</v>
      </c>
      <c r="U36" s="400" t="e">
        <f>IF(U$5&lt;12-#REF!+Kapitalbedarfsplanung!#REF!,0,IF('Kalk. int.'!U$5&gt;12-#REF!+Kapitalbedarfsplanung!#REF!,0,Kapitalbedarfsplanung!#REF!))</f>
        <v>#REF!</v>
      </c>
      <c r="V36" s="400" t="e">
        <f>IF(V$5&lt;12-#REF!+Kapitalbedarfsplanung!#REF!,0,IF('Kalk. int.'!V$5&gt;12-#REF!+Kapitalbedarfsplanung!#REF!,0,Kapitalbedarfsplanung!#REF!))</f>
        <v>#REF!</v>
      </c>
      <c r="W36" s="400" t="e">
        <f>IF(W$5&lt;12-#REF!+Kapitalbedarfsplanung!#REF!,0,IF('Kalk. int.'!W$5&gt;12-#REF!+Kapitalbedarfsplanung!#REF!,0,Kapitalbedarfsplanung!#REF!))</f>
        <v>#REF!</v>
      </c>
      <c r="X36" s="400" t="e">
        <f>IF(X$5&lt;12-#REF!+Kapitalbedarfsplanung!#REF!,0,IF('Kalk. int.'!X$5&gt;12-#REF!+Kapitalbedarfsplanung!#REF!,0,Kapitalbedarfsplanung!#REF!))</f>
        <v>#REF!</v>
      </c>
      <c r="Y36" s="400" t="e">
        <f>IF(Y$5&lt;12-#REF!+Kapitalbedarfsplanung!#REF!,0,IF('Kalk. int.'!Y$5&gt;12-#REF!+Kapitalbedarfsplanung!#REF!,0,Kapitalbedarfsplanung!#REF!))</f>
        <v>#REF!</v>
      </c>
      <c r="Z36" s="400" t="e">
        <f>IF(Z$5&lt;12-#REF!+Kapitalbedarfsplanung!#REF!,0,IF('Kalk. int.'!Z$5&gt;12-#REF!+Kapitalbedarfsplanung!#REF!,0,Kapitalbedarfsplanung!#REF!))</f>
        <v>#REF!</v>
      </c>
      <c r="AA36" s="400" t="e">
        <f>IF(AA$5&lt;12-#REF!+Kapitalbedarfsplanung!#REF!,0,IF('Kalk. int.'!AA$5&gt;12-#REF!+Kapitalbedarfsplanung!#REF!,0,Kapitalbedarfsplanung!#REF!))</f>
        <v>#REF!</v>
      </c>
      <c r="AB36" s="400" t="e">
        <f>IF(AB$5&lt;12-#REF!+Kapitalbedarfsplanung!#REF!,0,IF('Kalk. int.'!AB$5&gt;12-#REF!+Kapitalbedarfsplanung!#REF!,0,Kapitalbedarfsplanung!#REF!))</f>
        <v>#REF!</v>
      </c>
      <c r="AC36" s="400" t="e">
        <f>IF(AC$5&lt;12-#REF!+Kapitalbedarfsplanung!#REF!,0,IF('Kalk. int.'!AC$5&gt;12-#REF!+Kapitalbedarfsplanung!#REF!,0,Kapitalbedarfsplanung!#REF!))</f>
        <v>#REF!</v>
      </c>
      <c r="AD36" s="400" t="e">
        <f>IF(AD$5&lt;12-#REF!+Kapitalbedarfsplanung!#REF!,0,IF('Kalk. int.'!AD$5&gt;12-#REF!+Kapitalbedarfsplanung!#REF!,0,Kapitalbedarfsplanung!#REF!))</f>
        <v>#REF!</v>
      </c>
      <c r="AE36" s="400" t="e">
        <f>IF(AE$5&lt;12-#REF!+Kapitalbedarfsplanung!#REF!,0,IF('Kalk. int.'!AE$5&gt;12-#REF!+Kapitalbedarfsplanung!#REF!,0,Kapitalbedarfsplanung!#REF!))</f>
        <v>#REF!</v>
      </c>
      <c r="AF36" s="400" t="e">
        <f>IF(AF$5&lt;12-#REF!+Kapitalbedarfsplanung!#REF!,0,IF('Kalk. int.'!AF$5&gt;12-#REF!+Kapitalbedarfsplanung!#REF!,0,Kapitalbedarfsplanung!#REF!))</f>
        <v>#REF!</v>
      </c>
      <c r="AG36" s="400" t="e">
        <f>IF(AG$5&lt;12-#REF!+Kapitalbedarfsplanung!#REF!,0,IF('Kalk. int.'!AG$5&gt;12-#REF!+Kapitalbedarfsplanung!#REF!,0,Kapitalbedarfsplanung!#REF!))</f>
        <v>#REF!</v>
      </c>
      <c r="AH36" s="400" t="e">
        <f>IF(AH$5&lt;12-#REF!+Kapitalbedarfsplanung!#REF!,0,IF('Kalk. int.'!AH$5&gt;12-#REF!+Kapitalbedarfsplanung!#REF!,0,Kapitalbedarfsplanung!#REF!))</f>
        <v>#REF!</v>
      </c>
      <c r="AI36" s="400" t="e">
        <f>IF(AI$5&lt;12-#REF!+Kapitalbedarfsplanung!#REF!,0,IF('Kalk. int.'!AI$5&gt;12-#REF!+Kapitalbedarfsplanung!#REF!,0,Kapitalbedarfsplanung!#REF!))</f>
        <v>#REF!</v>
      </c>
      <c r="AJ36" s="400" t="e">
        <f>IF(AJ$5&lt;12-#REF!+Kapitalbedarfsplanung!#REF!,0,IF('Kalk. int.'!AJ$5&gt;12-#REF!+Kapitalbedarfsplanung!#REF!,0,Kapitalbedarfsplanung!#REF!))</f>
        <v>#REF!</v>
      </c>
      <c r="AK36" s="400" t="e">
        <f>IF(AK$5&lt;12-#REF!+Kapitalbedarfsplanung!#REF!,0,IF('Kalk. int.'!AK$5&gt;12-#REF!+Kapitalbedarfsplanung!#REF!,0,Kapitalbedarfsplanung!#REF!))</f>
        <v>#REF!</v>
      </c>
      <c r="AL36" s="400" t="e">
        <f>IF(AL$5&lt;12-#REF!+Kapitalbedarfsplanung!#REF!,0,IF('Kalk. int.'!AL$5&gt;12-#REF!+Kapitalbedarfsplanung!#REF!,0,Kapitalbedarfsplanung!#REF!))</f>
        <v>#REF!</v>
      </c>
      <c r="AM36" s="401" t="e">
        <f>IF(AM$5&lt;12-#REF!+Kapitalbedarfsplanung!#REF!,0,IF('Kalk. int.'!AM$5&gt;12-#REF!+Kapitalbedarfsplanung!#REF!,0,Kapitalbedarfsplanung!#REF!))</f>
        <v>#REF!</v>
      </c>
    </row>
    <row r="37" spans="2:39" ht="15.75">
      <c r="B37" s="378" t="s">
        <v>1430</v>
      </c>
      <c r="C37" s="431" t="s">
        <v>10</v>
      </c>
      <c r="D37" s="399" t="e">
        <f>IF(D$5&lt;12-#REF!+Kapitalbedarfsplanung!#REF!,0,IF('Kalk. int.'!D$5&gt;12-#REF!+Kapitalbedarfsplanung!#REF!,0,Kapitalbedarfsplanung!#REF!))</f>
        <v>#REF!</v>
      </c>
      <c r="E37" s="400" t="e">
        <f>IF(E$5&lt;12-#REF!+Kapitalbedarfsplanung!#REF!,0,IF('Kalk. int.'!E$5&gt;12-#REF!+Kapitalbedarfsplanung!#REF!,0,Kapitalbedarfsplanung!#REF!))</f>
        <v>#REF!</v>
      </c>
      <c r="F37" s="400" t="e">
        <f>IF(F$5&lt;12-#REF!+Kapitalbedarfsplanung!#REF!,0,IF('Kalk. int.'!F$5&gt;12-#REF!+Kapitalbedarfsplanung!#REF!,0,Kapitalbedarfsplanung!#REF!))</f>
        <v>#REF!</v>
      </c>
      <c r="G37" s="400" t="e">
        <f>IF(G$5&lt;12-#REF!+Kapitalbedarfsplanung!#REF!,0,IF('Kalk. int.'!G$5&gt;12-#REF!+Kapitalbedarfsplanung!#REF!,0,Kapitalbedarfsplanung!#REF!))</f>
        <v>#REF!</v>
      </c>
      <c r="H37" s="400" t="e">
        <f>IF(H$5&lt;12-#REF!+Kapitalbedarfsplanung!#REF!,0,IF('Kalk. int.'!H$5&gt;12-#REF!+Kapitalbedarfsplanung!#REF!,0,Kapitalbedarfsplanung!#REF!))</f>
        <v>#REF!</v>
      </c>
      <c r="I37" s="400" t="e">
        <f>IF(I$5&lt;12-#REF!+Kapitalbedarfsplanung!#REF!,0,IF('Kalk. int.'!I$5&gt;12-#REF!+Kapitalbedarfsplanung!#REF!,0,Kapitalbedarfsplanung!#REF!))</f>
        <v>#REF!</v>
      </c>
      <c r="J37" s="400" t="e">
        <f>IF(J$5&lt;12-#REF!+Kapitalbedarfsplanung!#REF!,0,IF('Kalk. int.'!J$5&gt;12-#REF!+Kapitalbedarfsplanung!#REF!,0,Kapitalbedarfsplanung!#REF!))</f>
        <v>#REF!</v>
      </c>
      <c r="K37" s="400" t="e">
        <f>IF(K$5&lt;12-#REF!+Kapitalbedarfsplanung!#REF!,0,IF('Kalk. int.'!K$5&gt;12-#REF!+Kapitalbedarfsplanung!#REF!,0,Kapitalbedarfsplanung!#REF!))</f>
        <v>#REF!</v>
      </c>
      <c r="L37" s="400" t="e">
        <f>IF(L$5&lt;12-#REF!+Kapitalbedarfsplanung!#REF!,0,IF('Kalk. int.'!L$5&gt;12-#REF!+Kapitalbedarfsplanung!#REF!,0,Kapitalbedarfsplanung!#REF!))</f>
        <v>#REF!</v>
      </c>
      <c r="M37" s="400" t="e">
        <f>IF(M$5&lt;12-#REF!+Kapitalbedarfsplanung!#REF!,0,IF('Kalk. int.'!M$5&gt;12-#REF!+Kapitalbedarfsplanung!#REF!,0,Kapitalbedarfsplanung!#REF!))</f>
        <v>#REF!</v>
      </c>
      <c r="N37" s="400" t="e">
        <f>IF(N$5&lt;12-#REF!+Kapitalbedarfsplanung!#REF!,0,IF('Kalk. int.'!N$5&gt;12-#REF!+Kapitalbedarfsplanung!#REF!,0,Kapitalbedarfsplanung!#REF!))</f>
        <v>#REF!</v>
      </c>
      <c r="O37" s="400" t="e">
        <f>IF(O$5&lt;12-#REF!+Kapitalbedarfsplanung!#REF!,0,IF('Kalk. int.'!O$5&gt;12-#REF!+Kapitalbedarfsplanung!#REF!,0,Kapitalbedarfsplanung!#REF!))</f>
        <v>#REF!</v>
      </c>
      <c r="P37" s="400" t="e">
        <f>IF(P$5&lt;12-#REF!+Kapitalbedarfsplanung!#REF!,0,IF('Kalk. int.'!P$5&gt;12-#REF!+Kapitalbedarfsplanung!#REF!,0,Kapitalbedarfsplanung!#REF!))</f>
        <v>#REF!</v>
      </c>
      <c r="Q37" s="400" t="e">
        <f>IF(Q$5&lt;12-#REF!+Kapitalbedarfsplanung!#REF!,0,IF('Kalk. int.'!Q$5&gt;12-#REF!+Kapitalbedarfsplanung!#REF!,0,Kapitalbedarfsplanung!#REF!))</f>
        <v>#REF!</v>
      </c>
      <c r="R37" s="400" t="e">
        <f>IF(R$5&lt;12-#REF!+Kapitalbedarfsplanung!#REF!,0,IF('Kalk. int.'!R$5&gt;12-#REF!+Kapitalbedarfsplanung!#REF!,0,Kapitalbedarfsplanung!#REF!))</f>
        <v>#REF!</v>
      </c>
      <c r="S37" s="400" t="e">
        <f>IF(S$5&lt;12-#REF!+Kapitalbedarfsplanung!#REF!,0,IF('Kalk. int.'!S$5&gt;12-#REF!+Kapitalbedarfsplanung!#REF!,0,Kapitalbedarfsplanung!#REF!))</f>
        <v>#REF!</v>
      </c>
      <c r="T37" s="400" t="e">
        <f>IF(T$5&lt;12-#REF!+Kapitalbedarfsplanung!#REF!,0,IF('Kalk. int.'!T$5&gt;12-#REF!+Kapitalbedarfsplanung!#REF!,0,Kapitalbedarfsplanung!#REF!))</f>
        <v>#REF!</v>
      </c>
      <c r="U37" s="400" t="e">
        <f>IF(U$5&lt;12-#REF!+Kapitalbedarfsplanung!#REF!,0,IF('Kalk. int.'!U$5&gt;12-#REF!+Kapitalbedarfsplanung!#REF!,0,Kapitalbedarfsplanung!#REF!))</f>
        <v>#REF!</v>
      </c>
      <c r="V37" s="400" t="e">
        <f>IF(V$5&lt;12-#REF!+Kapitalbedarfsplanung!#REF!,0,IF('Kalk. int.'!V$5&gt;12-#REF!+Kapitalbedarfsplanung!#REF!,0,Kapitalbedarfsplanung!#REF!))</f>
        <v>#REF!</v>
      </c>
      <c r="W37" s="400" t="e">
        <f>IF(W$5&lt;12-#REF!+Kapitalbedarfsplanung!#REF!,0,IF('Kalk. int.'!W$5&gt;12-#REF!+Kapitalbedarfsplanung!#REF!,0,Kapitalbedarfsplanung!#REF!))</f>
        <v>#REF!</v>
      </c>
      <c r="X37" s="400" t="e">
        <f>IF(X$5&lt;12-#REF!+Kapitalbedarfsplanung!#REF!,0,IF('Kalk. int.'!X$5&gt;12-#REF!+Kapitalbedarfsplanung!#REF!,0,Kapitalbedarfsplanung!#REF!))</f>
        <v>#REF!</v>
      </c>
      <c r="Y37" s="400" t="e">
        <f>IF(Y$5&lt;12-#REF!+Kapitalbedarfsplanung!#REF!,0,IF('Kalk. int.'!Y$5&gt;12-#REF!+Kapitalbedarfsplanung!#REF!,0,Kapitalbedarfsplanung!#REF!))</f>
        <v>#REF!</v>
      </c>
      <c r="Z37" s="400" t="e">
        <f>IF(Z$5&lt;12-#REF!+Kapitalbedarfsplanung!#REF!,0,IF('Kalk. int.'!Z$5&gt;12-#REF!+Kapitalbedarfsplanung!#REF!,0,Kapitalbedarfsplanung!#REF!))</f>
        <v>#REF!</v>
      </c>
      <c r="AA37" s="400" t="e">
        <f>IF(AA$5&lt;12-#REF!+Kapitalbedarfsplanung!#REF!,0,IF('Kalk. int.'!AA$5&gt;12-#REF!+Kapitalbedarfsplanung!#REF!,0,Kapitalbedarfsplanung!#REF!))</f>
        <v>#REF!</v>
      </c>
      <c r="AB37" s="400" t="e">
        <f>IF(AB$5&lt;12-#REF!+Kapitalbedarfsplanung!#REF!,0,IF('Kalk. int.'!AB$5&gt;12-#REF!+Kapitalbedarfsplanung!#REF!,0,Kapitalbedarfsplanung!#REF!))</f>
        <v>#REF!</v>
      </c>
      <c r="AC37" s="400" t="e">
        <f>IF(AC$5&lt;12-#REF!+Kapitalbedarfsplanung!#REF!,0,IF('Kalk. int.'!AC$5&gt;12-#REF!+Kapitalbedarfsplanung!#REF!,0,Kapitalbedarfsplanung!#REF!))</f>
        <v>#REF!</v>
      </c>
      <c r="AD37" s="400" t="e">
        <f>IF(AD$5&lt;12-#REF!+Kapitalbedarfsplanung!#REF!,0,IF('Kalk. int.'!AD$5&gt;12-#REF!+Kapitalbedarfsplanung!#REF!,0,Kapitalbedarfsplanung!#REF!))</f>
        <v>#REF!</v>
      </c>
      <c r="AE37" s="400" t="e">
        <f>IF(AE$5&lt;12-#REF!+Kapitalbedarfsplanung!#REF!,0,IF('Kalk. int.'!AE$5&gt;12-#REF!+Kapitalbedarfsplanung!#REF!,0,Kapitalbedarfsplanung!#REF!))</f>
        <v>#REF!</v>
      </c>
      <c r="AF37" s="400" t="e">
        <f>IF(AF$5&lt;12-#REF!+Kapitalbedarfsplanung!#REF!,0,IF('Kalk. int.'!AF$5&gt;12-#REF!+Kapitalbedarfsplanung!#REF!,0,Kapitalbedarfsplanung!#REF!))</f>
        <v>#REF!</v>
      </c>
      <c r="AG37" s="400" t="e">
        <f>IF(AG$5&lt;12-#REF!+Kapitalbedarfsplanung!#REF!,0,IF('Kalk. int.'!AG$5&gt;12-#REF!+Kapitalbedarfsplanung!#REF!,0,Kapitalbedarfsplanung!#REF!))</f>
        <v>#REF!</v>
      </c>
      <c r="AH37" s="400" t="e">
        <f>IF(AH$5&lt;12-#REF!+Kapitalbedarfsplanung!#REF!,0,IF('Kalk. int.'!AH$5&gt;12-#REF!+Kapitalbedarfsplanung!#REF!,0,Kapitalbedarfsplanung!#REF!))</f>
        <v>#REF!</v>
      </c>
      <c r="AI37" s="400" t="e">
        <f>IF(AI$5&lt;12-#REF!+Kapitalbedarfsplanung!#REF!,0,IF('Kalk. int.'!AI$5&gt;12-#REF!+Kapitalbedarfsplanung!#REF!,0,Kapitalbedarfsplanung!#REF!))</f>
        <v>#REF!</v>
      </c>
      <c r="AJ37" s="400" t="e">
        <f>IF(AJ$5&lt;12-#REF!+Kapitalbedarfsplanung!#REF!,0,IF('Kalk. int.'!AJ$5&gt;12-#REF!+Kapitalbedarfsplanung!#REF!,0,Kapitalbedarfsplanung!#REF!))</f>
        <v>#REF!</v>
      </c>
      <c r="AK37" s="400" t="e">
        <f>IF(AK$5&lt;12-#REF!+Kapitalbedarfsplanung!#REF!,0,IF('Kalk. int.'!AK$5&gt;12-#REF!+Kapitalbedarfsplanung!#REF!,0,Kapitalbedarfsplanung!#REF!))</f>
        <v>#REF!</v>
      </c>
      <c r="AL37" s="400" t="e">
        <f>IF(AL$5&lt;12-#REF!+Kapitalbedarfsplanung!#REF!,0,IF('Kalk. int.'!AL$5&gt;12-#REF!+Kapitalbedarfsplanung!#REF!,0,Kapitalbedarfsplanung!#REF!))</f>
        <v>#REF!</v>
      </c>
      <c r="AM37" s="401" t="e">
        <f>IF(AM$5&lt;12-#REF!+Kapitalbedarfsplanung!#REF!,0,IF('Kalk. int.'!AM$5&gt;12-#REF!+Kapitalbedarfsplanung!#REF!,0,Kapitalbedarfsplanung!#REF!))</f>
        <v>#REF!</v>
      </c>
    </row>
    <row r="38" spans="2:39" ht="15.75">
      <c r="B38" s="378" t="s">
        <v>1431</v>
      </c>
      <c r="C38" s="430"/>
      <c r="D38" s="399"/>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c r="AJ38" s="400"/>
      <c r="AK38" s="400"/>
      <c r="AL38" s="400"/>
      <c r="AM38" s="401"/>
    </row>
    <row r="39" spans="2:39" ht="15.75">
      <c r="B39" s="380" t="s">
        <v>12</v>
      </c>
      <c r="C39" s="432" t="s">
        <v>13</v>
      </c>
      <c r="D39" s="399" t="e">
        <f>IF(D$5&lt;12-#REF!+Kapitalbedarfsplanung!#REF!,0,IF('Kalk. int.'!D$5&gt;12-#REF!+Kapitalbedarfsplanung!#REF!,0,Kapitalbedarfsplanung!$D16))</f>
        <v>#REF!</v>
      </c>
      <c r="E39" s="400" t="e">
        <f>IF(E$5&lt;12-#REF!+Kapitalbedarfsplanung!#REF!,0,IF('Kalk. int.'!E$5&gt;12-#REF!+Kapitalbedarfsplanung!#REF!,0,Kapitalbedarfsplanung!$D16))</f>
        <v>#REF!</v>
      </c>
      <c r="F39" s="400" t="e">
        <f>IF(F$5&lt;12-#REF!+Kapitalbedarfsplanung!#REF!,0,IF('Kalk. int.'!F$5&gt;12-#REF!+Kapitalbedarfsplanung!#REF!,0,Kapitalbedarfsplanung!$D16))</f>
        <v>#REF!</v>
      </c>
      <c r="G39" s="400" t="e">
        <f>IF(G$5&lt;12-#REF!+Kapitalbedarfsplanung!#REF!,0,IF('Kalk. int.'!G$5&gt;12-#REF!+Kapitalbedarfsplanung!#REF!,0,Kapitalbedarfsplanung!$D16))</f>
        <v>#REF!</v>
      </c>
      <c r="H39" s="400" t="e">
        <f>IF(H$5&lt;12-#REF!+Kapitalbedarfsplanung!#REF!,0,IF('Kalk. int.'!H$5&gt;12-#REF!+Kapitalbedarfsplanung!#REF!,0,Kapitalbedarfsplanung!$D16))</f>
        <v>#REF!</v>
      </c>
      <c r="I39" s="400" t="e">
        <f>IF(I$5&lt;12-#REF!+Kapitalbedarfsplanung!#REF!,0,IF('Kalk. int.'!I$5&gt;12-#REF!+Kapitalbedarfsplanung!#REF!,0,Kapitalbedarfsplanung!$D16))</f>
        <v>#REF!</v>
      </c>
      <c r="J39" s="400" t="e">
        <f>IF(J$5&lt;12-#REF!+Kapitalbedarfsplanung!#REF!,0,IF('Kalk. int.'!J$5&gt;12-#REF!+Kapitalbedarfsplanung!#REF!,0,Kapitalbedarfsplanung!$D16))</f>
        <v>#REF!</v>
      </c>
      <c r="K39" s="400" t="e">
        <f>IF(K$5&lt;12-#REF!+Kapitalbedarfsplanung!#REF!,0,IF('Kalk. int.'!K$5&gt;12-#REF!+Kapitalbedarfsplanung!#REF!,0,Kapitalbedarfsplanung!$D16))</f>
        <v>#REF!</v>
      </c>
      <c r="L39" s="400" t="e">
        <f>IF(L$5&lt;12-#REF!+Kapitalbedarfsplanung!#REF!,0,IF('Kalk. int.'!L$5&gt;12-#REF!+Kapitalbedarfsplanung!#REF!,0,Kapitalbedarfsplanung!$D16))</f>
        <v>#REF!</v>
      </c>
      <c r="M39" s="400" t="e">
        <f>IF(M$5&lt;12-#REF!+Kapitalbedarfsplanung!#REF!,0,IF('Kalk. int.'!M$5&gt;12-#REF!+Kapitalbedarfsplanung!#REF!,0,Kapitalbedarfsplanung!$D16))</f>
        <v>#REF!</v>
      </c>
      <c r="N39" s="400" t="e">
        <f>IF(N$5&lt;12-#REF!+Kapitalbedarfsplanung!#REF!,0,IF('Kalk. int.'!N$5&gt;12-#REF!+Kapitalbedarfsplanung!#REF!,0,Kapitalbedarfsplanung!$D16))</f>
        <v>#REF!</v>
      </c>
      <c r="O39" s="400" t="e">
        <f>IF(O$5&lt;12-#REF!+Kapitalbedarfsplanung!#REF!,0,IF('Kalk. int.'!O$5&gt;12-#REF!+Kapitalbedarfsplanung!#REF!,0,Kapitalbedarfsplanung!$D16))</f>
        <v>#REF!</v>
      </c>
      <c r="P39" s="400" t="e">
        <f>IF(P$5&lt;12-#REF!+Kapitalbedarfsplanung!#REF!,0,IF('Kalk. int.'!P$5&gt;12-#REF!+Kapitalbedarfsplanung!#REF!,0,Kapitalbedarfsplanung!$D16))</f>
        <v>#REF!</v>
      </c>
      <c r="Q39" s="400" t="e">
        <f>IF(Q$5&lt;12-#REF!+Kapitalbedarfsplanung!#REF!,0,IF('Kalk. int.'!Q$5&gt;12-#REF!+Kapitalbedarfsplanung!#REF!,0,Kapitalbedarfsplanung!$D16))</f>
        <v>#REF!</v>
      </c>
      <c r="R39" s="400" t="e">
        <f>IF(R$5&lt;12-#REF!+Kapitalbedarfsplanung!#REF!,0,IF('Kalk. int.'!R$5&gt;12-#REF!+Kapitalbedarfsplanung!#REF!,0,Kapitalbedarfsplanung!$D16))</f>
        <v>#REF!</v>
      </c>
      <c r="S39" s="400" t="e">
        <f>IF(S$5&lt;12-#REF!+Kapitalbedarfsplanung!#REF!,0,IF('Kalk. int.'!S$5&gt;12-#REF!+Kapitalbedarfsplanung!#REF!,0,Kapitalbedarfsplanung!$D16))</f>
        <v>#REF!</v>
      </c>
      <c r="T39" s="400" t="e">
        <f>IF(T$5&lt;12-#REF!+Kapitalbedarfsplanung!#REF!,0,IF('Kalk. int.'!T$5&gt;12-#REF!+Kapitalbedarfsplanung!#REF!,0,Kapitalbedarfsplanung!$D16))</f>
        <v>#REF!</v>
      </c>
      <c r="U39" s="400" t="e">
        <f>IF(U$5&lt;12-#REF!+Kapitalbedarfsplanung!#REF!,0,IF('Kalk. int.'!U$5&gt;12-#REF!+Kapitalbedarfsplanung!#REF!,0,Kapitalbedarfsplanung!$D16))</f>
        <v>#REF!</v>
      </c>
      <c r="V39" s="400" t="e">
        <f>IF(V$5&lt;12-#REF!+Kapitalbedarfsplanung!#REF!,0,IF('Kalk. int.'!V$5&gt;12-#REF!+Kapitalbedarfsplanung!#REF!,0,Kapitalbedarfsplanung!$D16))</f>
        <v>#REF!</v>
      </c>
      <c r="W39" s="400" t="e">
        <f>IF(W$5&lt;12-#REF!+Kapitalbedarfsplanung!#REF!,0,IF('Kalk. int.'!W$5&gt;12-#REF!+Kapitalbedarfsplanung!#REF!,0,Kapitalbedarfsplanung!$D16))</f>
        <v>#REF!</v>
      </c>
      <c r="X39" s="400" t="e">
        <f>IF(X$5&lt;12-#REF!+Kapitalbedarfsplanung!#REF!,0,IF('Kalk. int.'!X$5&gt;12-#REF!+Kapitalbedarfsplanung!#REF!,0,Kapitalbedarfsplanung!$D16))</f>
        <v>#REF!</v>
      </c>
      <c r="Y39" s="400" t="e">
        <f>IF(Y$5&lt;12-#REF!+Kapitalbedarfsplanung!#REF!,0,IF('Kalk. int.'!Y$5&gt;12-#REF!+Kapitalbedarfsplanung!#REF!,0,Kapitalbedarfsplanung!$D16))</f>
        <v>#REF!</v>
      </c>
      <c r="Z39" s="400" t="e">
        <f>IF(Z$5&lt;12-#REF!+Kapitalbedarfsplanung!#REF!,0,IF('Kalk. int.'!Z$5&gt;12-#REF!+Kapitalbedarfsplanung!#REF!,0,Kapitalbedarfsplanung!$D16))</f>
        <v>#REF!</v>
      </c>
      <c r="AA39" s="400" t="e">
        <f>IF(AA$5&lt;12-#REF!+Kapitalbedarfsplanung!#REF!,0,IF('Kalk. int.'!AA$5&gt;12-#REF!+Kapitalbedarfsplanung!#REF!,0,Kapitalbedarfsplanung!$D16))</f>
        <v>#REF!</v>
      </c>
      <c r="AB39" s="400" t="e">
        <f>IF(AB$5&lt;12-#REF!+Kapitalbedarfsplanung!#REF!,0,IF('Kalk. int.'!AB$5&gt;12-#REF!+Kapitalbedarfsplanung!#REF!,0,Kapitalbedarfsplanung!$D16))</f>
        <v>#REF!</v>
      </c>
      <c r="AC39" s="400" t="e">
        <f>IF(AC$5&lt;12-#REF!+Kapitalbedarfsplanung!#REF!,0,IF('Kalk. int.'!AC$5&gt;12-#REF!+Kapitalbedarfsplanung!#REF!,0,Kapitalbedarfsplanung!$D16))</f>
        <v>#REF!</v>
      </c>
      <c r="AD39" s="400" t="e">
        <f>IF(AD$5&lt;12-#REF!+Kapitalbedarfsplanung!#REF!,0,IF('Kalk. int.'!AD$5&gt;12-#REF!+Kapitalbedarfsplanung!#REF!,0,Kapitalbedarfsplanung!$D16))</f>
        <v>#REF!</v>
      </c>
      <c r="AE39" s="400" t="e">
        <f>IF(AE$5&lt;12-#REF!+Kapitalbedarfsplanung!#REF!,0,IF('Kalk. int.'!AE$5&gt;12-#REF!+Kapitalbedarfsplanung!#REF!,0,Kapitalbedarfsplanung!$D16))</f>
        <v>#REF!</v>
      </c>
      <c r="AF39" s="400" t="e">
        <f>IF(AF$5&lt;12-#REF!+Kapitalbedarfsplanung!#REF!,0,IF('Kalk. int.'!AF$5&gt;12-#REF!+Kapitalbedarfsplanung!#REF!,0,Kapitalbedarfsplanung!$D16))</f>
        <v>#REF!</v>
      </c>
      <c r="AG39" s="400" t="e">
        <f>IF(AG$5&lt;12-#REF!+Kapitalbedarfsplanung!#REF!,0,IF('Kalk. int.'!AG$5&gt;12-#REF!+Kapitalbedarfsplanung!#REF!,0,Kapitalbedarfsplanung!$D16))</f>
        <v>#REF!</v>
      </c>
      <c r="AH39" s="400" t="e">
        <f>IF(AH$5&lt;12-#REF!+Kapitalbedarfsplanung!#REF!,0,IF('Kalk. int.'!AH$5&gt;12-#REF!+Kapitalbedarfsplanung!#REF!,0,Kapitalbedarfsplanung!$D16))</f>
        <v>#REF!</v>
      </c>
      <c r="AI39" s="400" t="e">
        <f>IF(AI$5&lt;12-#REF!+Kapitalbedarfsplanung!#REF!,0,IF('Kalk. int.'!AI$5&gt;12-#REF!+Kapitalbedarfsplanung!#REF!,0,Kapitalbedarfsplanung!$D16))</f>
        <v>#REF!</v>
      </c>
      <c r="AJ39" s="400" t="e">
        <f>IF(AJ$5&lt;12-#REF!+Kapitalbedarfsplanung!#REF!,0,IF('Kalk. int.'!AJ$5&gt;12-#REF!+Kapitalbedarfsplanung!#REF!,0,Kapitalbedarfsplanung!$D16))</f>
        <v>#REF!</v>
      </c>
      <c r="AK39" s="400" t="e">
        <f>IF(AK$5&lt;12-#REF!+Kapitalbedarfsplanung!#REF!,0,IF('Kalk. int.'!AK$5&gt;12-#REF!+Kapitalbedarfsplanung!#REF!,0,Kapitalbedarfsplanung!$D16))</f>
        <v>#REF!</v>
      </c>
      <c r="AL39" s="400" t="e">
        <f>IF(AL$5&lt;12-#REF!+Kapitalbedarfsplanung!#REF!,0,IF('Kalk. int.'!AL$5&gt;12-#REF!+Kapitalbedarfsplanung!#REF!,0,Kapitalbedarfsplanung!$D16))</f>
        <v>#REF!</v>
      </c>
      <c r="AM39" s="401" t="e">
        <f>IF(AM$5&lt;12-#REF!+Kapitalbedarfsplanung!#REF!,0,IF('Kalk. int.'!AM$5&gt;12-#REF!+Kapitalbedarfsplanung!#REF!,0,Kapitalbedarfsplanung!$D16))</f>
        <v>#REF!</v>
      </c>
    </row>
    <row r="40" spans="2:39" ht="31.5">
      <c r="B40" s="380" t="s">
        <v>183</v>
      </c>
      <c r="C40" s="432" t="s">
        <v>14</v>
      </c>
      <c r="D40" s="399" t="e">
        <f>IF(D$5&lt;12-#REF!+Kapitalbedarfsplanung!#REF!,0,IF('Kalk. int.'!D$5&gt;12-#REF!+Kapitalbedarfsplanung!#REF!,0,Kapitalbedarfsplanung!#REF!))</f>
        <v>#REF!</v>
      </c>
      <c r="E40" s="400" t="e">
        <f>IF(E$5&lt;12-#REF!+Kapitalbedarfsplanung!#REF!,0,IF('Kalk. int.'!E$5&gt;12-#REF!+Kapitalbedarfsplanung!#REF!,0,Kapitalbedarfsplanung!#REF!))</f>
        <v>#REF!</v>
      </c>
      <c r="F40" s="400" t="e">
        <f>IF(F$5&lt;12-#REF!+Kapitalbedarfsplanung!#REF!,0,IF('Kalk. int.'!F$5&gt;12-#REF!+Kapitalbedarfsplanung!#REF!,0,Kapitalbedarfsplanung!#REF!))</f>
        <v>#REF!</v>
      </c>
      <c r="G40" s="400" t="e">
        <f>IF(G$5&lt;12-#REF!+Kapitalbedarfsplanung!#REF!,0,IF('Kalk. int.'!G$5&gt;12-#REF!+Kapitalbedarfsplanung!#REF!,0,Kapitalbedarfsplanung!#REF!))</f>
        <v>#REF!</v>
      </c>
      <c r="H40" s="400" t="e">
        <f>IF(H$5&lt;12-#REF!+Kapitalbedarfsplanung!#REF!,0,IF('Kalk. int.'!H$5&gt;12-#REF!+Kapitalbedarfsplanung!#REF!,0,Kapitalbedarfsplanung!#REF!))</f>
        <v>#REF!</v>
      </c>
      <c r="I40" s="400" t="e">
        <f>IF(I$5&lt;12-#REF!+Kapitalbedarfsplanung!#REF!,0,IF('Kalk. int.'!I$5&gt;12-#REF!+Kapitalbedarfsplanung!#REF!,0,Kapitalbedarfsplanung!#REF!))</f>
        <v>#REF!</v>
      </c>
      <c r="J40" s="400" t="e">
        <f>IF(J$5&lt;12-#REF!+Kapitalbedarfsplanung!#REF!,0,IF('Kalk. int.'!J$5&gt;12-#REF!+Kapitalbedarfsplanung!#REF!,0,Kapitalbedarfsplanung!#REF!))</f>
        <v>#REF!</v>
      </c>
      <c r="K40" s="400" t="e">
        <f>IF(K$5&lt;12-#REF!+Kapitalbedarfsplanung!#REF!,0,IF('Kalk. int.'!K$5&gt;12-#REF!+Kapitalbedarfsplanung!#REF!,0,Kapitalbedarfsplanung!#REF!))</f>
        <v>#REF!</v>
      </c>
      <c r="L40" s="400" t="e">
        <f>IF(L$5&lt;12-#REF!+Kapitalbedarfsplanung!#REF!,0,IF('Kalk. int.'!L$5&gt;12-#REF!+Kapitalbedarfsplanung!#REF!,0,Kapitalbedarfsplanung!#REF!))</f>
        <v>#REF!</v>
      </c>
      <c r="M40" s="400" t="e">
        <f>IF(M$5&lt;12-#REF!+Kapitalbedarfsplanung!#REF!,0,IF('Kalk. int.'!M$5&gt;12-#REF!+Kapitalbedarfsplanung!#REF!,0,Kapitalbedarfsplanung!#REF!))</f>
        <v>#REF!</v>
      </c>
      <c r="N40" s="400" t="e">
        <f>IF(N$5&lt;12-#REF!+Kapitalbedarfsplanung!#REF!,0,IF('Kalk. int.'!N$5&gt;12-#REF!+Kapitalbedarfsplanung!#REF!,0,Kapitalbedarfsplanung!#REF!))</f>
        <v>#REF!</v>
      </c>
      <c r="O40" s="400" t="e">
        <f>IF(O$5&lt;12-#REF!+Kapitalbedarfsplanung!#REF!,0,IF('Kalk. int.'!O$5&gt;12-#REF!+Kapitalbedarfsplanung!#REF!,0,Kapitalbedarfsplanung!#REF!))</f>
        <v>#REF!</v>
      </c>
      <c r="P40" s="400" t="e">
        <f>IF(P$5&lt;12-#REF!+Kapitalbedarfsplanung!#REF!,0,IF('Kalk. int.'!P$5&gt;12-#REF!+Kapitalbedarfsplanung!#REF!,0,Kapitalbedarfsplanung!#REF!))</f>
        <v>#REF!</v>
      </c>
      <c r="Q40" s="400" t="e">
        <f>IF(Q$5&lt;12-#REF!+Kapitalbedarfsplanung!#REF!,0,IF('Kalk. int.'!Q$5&gt;12-#REF!+Kapitalbedarfsplanung!#REF!,0,Kapitalbedarfsplanung!#REF!))</f>
        <v>#REF!</v>
      </c>
      <c r="R40" s="400" t="e">
        <f>IF(R$5&lt;12-#REF!+Kapitalbedarfsplanung!#REF!,0,IF('Kalk. int.'!R$5&gt;12-#REF!+Kapitalbedarfsplanung!#REF!,0,Kapitalbedarfsplanung!#REF!))</f>
        <v>#REF!</v>
      </c>
      <c r="S40" s="400" t="e">
        <f>IF(S$5&lt;12-#REF!+Kapitalbedarfsplanung!#REF!,0,IF('Kalk. int.'!S$5&gt;12-#REF!+Kapitalbedarfsplanung!#REF!,0,Kapitalbedarfsplanung!#REF!))</f>
        <v>#REF!</v>
      </c>
      <c r="T40" s="400" t="e">
        <f>IF(T$5&lt;12-#REF!+Kapitalbedarfsplanung!#REF!,0,IF('Kalk. int.'!T$5&gt;12-#REF!+Kapitalbedarfsplanung!#REF!,0,Kapitalbedarfsplanung!#REF!))</f>
        <v>#REF!</v>
      </c>
      <c r="U40" s="400" t="e">
        <f>IF(U$5&lt;12-#REF!+Kapitalbedarfsplanung!#REF!,0,IF('Kalk. int.'!U$5&gt;12-#REF!+Kapitalbedarfsplanung!#REF!,0,Kapitalbedarfsplanung!#REF!))</f>
        <v>#REF!</v>
      </c>
      <c r="V40" s="400" t="e">
        <f>IF(V$5&lt;12-#REF!+Kapitalbedarfsplanung!#REF!,0,IF('Kalk. int.'!V$5&gt;12-#REF!+Kapitalbedarfsplanung!#REF!,0,Kapitalbedarfsplanung!#REF!))</f>
        <v>#REF!</v>
      </c>
      <c r="W40" s="400" t="e">
        <f>IF(W$5&lt;12-#REF!+Kapitalbedarfsplanung!#REF!,0,IF('Kalk. int.'!W$5&gt;12-#REF!+Kapitalbedarfsplanung!#REF!,0,Kapitalbedarfsplanung!#REF!))</f>
        <v>#REF!</v>
      </c>
      <c r="X40" s="400" t="e">
        <f>IF(X$5&lt;12-#REF!+Kapitalbedarfsplanung!#REF!,0,IF('Kalk. int.'!X$5&gt;12-#REF!+Kapitalbedarfsplanung!#REF!,0,Kapitalbedarfsplanung!#REF!))</f>
        <v>#REF!</v>
      </c>
      <c r="Y40" s="400" t="e">
        <f>IF(Y$5&lt;12-#REF!+Kapitalbedarfsplanung!#REF!,0,IF('Kalk. int.'!Y$5&gt;12-#REF!+Kapitalbedarfsplanung!#REF!,0,Kapitalbedarfsplanung!#REF!))</f>
        <v>#REF!</v>
      </c>
      <c r="Z40" s="400" t="e">
        <f>IF(Z$5&lt;12-#REF!+Kapitalbedarfsplanung!#REF!,0,IF('Kalk. int.'!Z$5&gt;12-#REF!+Kapitalbedarfsplanung!#REF!,0,Kapitalbedarfsplanung!#REF!))</f>
        <v>#REF!</v>
      </c>
      <c r="AA40" s="400" t="e">
        <f>IF(AA$5&lt;12-#REF!+Kapitalbedarfsplanung!#REF!,0,IF('Kalk. int.'!AA$5&gt;12-#REF!+Kapitalbedarfsplanung!#REF!,0,Kapitalbedarfsplanung!#REF!))</f>
        <v>#REF!</v>
      </c>
      <c r="AB40" s="400" t="e">
        <f>IF(AB$5&lt;12-#REF!+Kapitalbedarfsplanung!#REF!,0,IF('Kalk. int.'!AB$5&gt;12-#REF!+Kapitalbedarfsplanung!#REF!,0,Kapitalbedarfsplanung!#REF!))</f>
        <v>#REF!</v>
      </c>
      <c r="AC40" s="400" t="e">
        <f>IF(AC$5&lt;12-#REF!+Kapitalbedarfsplanung!#REF!,0,IF('Kalk. int.'!AC$5&gt;12-#REF!+Kapitalbedarfsplanung!#REF!,0,Kapitalbedarfsplanung!#REF!))</f>
        <v>#REF!</v>
      </c>
      <c r="AD40" s="400" t="e">
        <f>IF(AD$5&lt;12-#REF!+Kapitalbedarfsplanung!#REF!,0,IF('Kalk. int.'!AD$5&gt;12-#REF!+Kapitalbedarfsplanung!#REF!,0,Kapitalbedarfsplanung!#REF!))</f>
        <v>#REF!</v>
      </c>
      <c r="AE40" s="400" t="e">
        <f>IF(AE$5&lt;12-#REF!+Kapitalbedarfsplanung!#REF!,0,IF('Kalk. int.'!AE$5&gt;12-#REF!+Kapitalbedarfsplanung!#REF!,0,Kapitalbedarfsplanung!#REF!))</f>
        <v>#REF!</v>
      </c>
      <c r="AF40" s="400" t="e">
        <f>IF(AF$5&lt;12-#REF!+Kapitalbedarfsplanung!#REF!,0,IF('Kalk. int.'!AF$5&gt;12-#REF!+Kapitalbedarfsplanung!#REF!,0,Kapitalbedarfsplanung!#REF!))</f>
        <v>#REF!</v>
      </c>
      <c r="AG40" s="400" t="e">
        <f>IF(AG$5&lt;12-#REF!+Kapitalbedarfsplanung!#REF!,0,IF('Kalk. int.'!AG$5&gt;12-#REF!+Kapitalbedarfsplanung!#REF!,0,Kapitalbedarfsplanung!#REF!))</f>
        <v>#REF!</v>
      </c>
      <c r="AH40" s="400" t="e">
        <f>IF(AH$5&lt;12-#REF!+Kapitalbedarfsplanung!#REF!,0,IF('Kalk. int.'!AH$5&gt;12-#REF!+Kapitalbedarfsplanung!#REF!,0,Kapitalbedarfsplanung!#REF!))</f>
        <v>#REF!</v>
      </c>
      <c r="AI40" s="400" t="e">
        <f>IF(AI$5&lt;12-#REF!+Kapitalbedarfsplanung!#REF!,0,IF('Kalk. int.'!AI$5&gt;12-#REF!+Kapitalbedarfsplanung!#REF!,0,Kapitalbedarfsplanung!#REF!))</f>
        <v>#REF!</v>
      </c>
      <c r="AJ40" s="400" t="e">
        <f>IF(AJ$5&lt;12-#REF!+Kapitalbedarfsplanung!#REF!,0,IF('Kalk. int.'!AJ$5&gt;12-#REF!+Kapitalbedarfsplanung!#REF!,0,Kapitalbedarfsplanung!#REF!))</f>
        <v>#REF!</v>
      </c>
      <c r="AK40" s="400" t="e">
        <f>IF(AK$5&lt;12-#REF!+Kapitalbedarfsplanung!#REF!,0,IF('Kalk. int.'!AK$5&gt;12-#REF!+Kapitalbedarfsplanung!#REF!,0,Kapitalbedarfsplanung!#REF!))</f>
        <v>#REF!</v>
      </c>
      <c r="AL40" s="400" t="e">
        <f>IF(AL$5&lt;12-#REF!+Kapitalbedarfsplanung!#REF!,0,IF('Kalk. int.'!AL$5&gt;12-#REF!+Kapitalbedarfsplanung!#REF!,0,Kapitalbedarfsplanung!#REF!))</f>
        <v>#REF!</v>
      </c>
      <c r="AM40" s="401" t="e">
        <f>IF(AM$5&lt;12-#REF!+Kapitalbedarfsplanung!#REF!,0,IF('Kalk. int.'!AM$5&gt;12-#REF!+Kapitalbedarfsplanung!#REF!,0,Kapitalbedarfsplanung!#REF!))</f>
        <v>#REF!</v>
      </c>
    </row>
    <row r="41" spans="2:39" ht="31.5">
      <c r="B41" s="380" t="s">
        <v>184</v>
      </c>
      <c r="C41" s="432"/>
      <c r="D41" s="399" t="e">
        <f>IF(D$5&lt;12-#REF!+Kapitalbedarfsplanung!#REF!,0,IF('Kalk. int.'!D$5&gt;12-#REF!+Kapitalbedarfsplanung!#REF!,0,Kapitalbedarfsplanung!#REF!))</f>
        <v>#REF!</v>
      </c>
      <c r="E41" s="400" t="e">
        <f>IF(E$5&lt;12-#REF!+Kapitalbedarfsplanung!#REF!,0,IF('Kalk. int.'!E$5&gt;12-#REF!+Kapitalbedarfsplanung!#REF!,0,Kapitalbedarfsplanung!#REF!))</f>
        <v>#REF!</v>
      </c>
      <c r="F41" s="400" t="e">
        <f>IF(F$5&lt;12-#REF!+Kapitalbedarfsplanung!#REF!,0,IF('Kalk. int.'!F$5&gt;12-#REF!+Kapitalbedarfsplanung!#REF!,0,Kapitalbedarfsplanung!#REF!))</f>
        <v>#REF!</v>
      </c>
      <c r="G41" s="400" t="e">
        <f>IF(G$5&lt;12-#REF!+Kapitalbedarfsplanung!#REF!,0,IF('Kalk. int.'!G$5&gt;12-#REF!+Kapitalbedarfsplanung!#REF!,0,Kapitalbedarfsplanung!#REF!))</f>
        <v>#REF!</v>
      </c>
      <c r="H41" s="400" t="e">
        <f>IF(H$5&lt;12-#REF!+Kapitalbedarfsplanung!#REF!,0,IF('Kalk. int.'!H$5&gt;12-#REF!+Kapitalbedarfsplanung!#REF!,0,Kapitalbedarfsplanung!#REF!))</f>
        <v>#REF!</v>
      </c>
      <c r="I41" s="400" t="e">
        <f>IF(I$5&lt;12-#REF!+Kapitalbedarfsplanung!#REF!,0,IF('Kalk. int.'!I$5&gt;12-#REF!+Kapitalbedarfsplanung!#REF!,0,Kapitalbedarfsplanung!#REF!))</f>
        <v>#REF!</v>
      </c>
      <c r="J41" s="400" t="e">
        <f>IF(J$5&lt;12-#REF!+Kapitalbedarfsplanung!#REF!,0,IF('Kalk. int.'!J$5&gt;12-#REF!+Kapitalbedarfsplanung!#REF!,0,Kapitalbedarfsplanung!#REF!))</f>
        <v>#REF!</v>
      </c>
      <c r="K41" s="400" t="e">
        <f>IF(K$5&lt;12-#REF!+Kapitalbedarfsplanung!#REF!,0,IF('Kalk. int.'!K$5&gt;12-#REF!+Kapitalbedarfsplanung!#REF!,0,Kapitalbedarfsplanung!#REF!))</f>
        <v>#REF!</v>
      </c>
      <c r="L41" s="400" t="e">
        <f>IF(L$5&lt;12-#REF!+Kapitalbedarfsplanung!#REF!,0,IF('Kalk. int.'!L$5&gt;12-#REF!+Kapitalbedarfsplanung!#REF!,0,Kapitalbedarfsplanung!#REF!))</f>
        <v>#REF!</v>
      </c>
      <c r="M41" s="400" t="e">
        <f>IF(M$5&lt;12-#REF!+Kapitalbedarfsplanung!#REF!,0,IF('Kalk. int.'!M$5&gt;12-#REF!+Kapitalbedarfsplanung!#REF!,0,Kapitalbedarfsplanung!#REF!))</f>
        <v>#REF!</v>
      </c>
      <c r="N41" s="400" t="e">
        <f>IF(N$5&lt;12-#REF!+Kapitalbedarfsplanung!#REF!,0,IF('Kalk. int.'!N$5&gt;12-#REF!+Kapitalbedarfsplanung!#REF!,0,Kapitalbedarfsplanung!#REF!))</f>
        <v>#REF!</v>
      </c>
      <c r="O41" s="400" t="e">
        <f>IF(O$5&lt;12-#REF!+Kapitalbedarfsplanung!#REF!,0,IF('Kalk. int.'!O$5&gt;12-#REF!+Kapitalbedarfsplanung!#REF!,0,Kapitalbedarfsplanung!#REF!))</f>
        <v>#REF!</v>
      </c>
      <c r="P41" s="400" t="e">
        <f>IF(P$5&lt;12-#REF!+Kapitalbedarfsplanung!#REF!,0,IF('Kalk. int.'!P$5&gt;12-#REF!+Kapitalbedarfsplanung!#REF!,0,Kapitalbedarfsplanung!#REF!))</f>
        <v>#REF!</v>
      </c>
      <c r="Q41" s="400" t="e">
        <f>IF(Q$5&lt;12-#REF!+Kapitalbedarfsplanung!#REF!,0,IF('Kalk. int.'!Q$5&gt;12-#REF!+Kapitalbedarfsplanung!#REF!,0,Kapitalbedarfsplanung!#REF!))</f>
        <v>#REF!</v>
      </c>
      <c r="R41" s="400" t="e">
        <f>IF(R$5&lt;12-#REF!+Kapitalbedarfsplanung!#REF!,0,IF('Kalk. int.'!R$5&gt;12-#REF!+Kapitalbedarfsplanung!#REF!,0,Kapitalbedarfsplanung!#REF!))</f>
        <v>#REF!</v>
      </c>
      <c r="S41" s="400" t="e">
        <f>IF(S$5&lt;12-#REF!+Kapitalbedarfsplanung!#REF!,0,IF('Kalk. int.'!S$5&gt;12-#REF!+Kapitalbedarfsplanung!#REF!,0,Kapitalbedarfsplanung!#REF!))</f>
        <v>#REF!</v>
      </c>
      <c r="T41" s="400" t="e">
        <f>IF(T$5&lt;12-#REF!+Kapitalbedarfsplanung!#REF!,0,IF('Kalk. int.'!T$5&gt;12-#REF!+Kapitalbedarfsplanung!#REF!,0,Kapitalbedarfsplanung!#REF!))</f>
        <v>#REF!</v>
      </c>
      <c r="U41" s="400" t="e">
        <f>IF(U$5&lt;12-#REF!+Kapitalbedarfsplanung!#REF!,0,IF('Kalk. int.'!U$5&gt;12-#REF!+Kapitalbedarfsplanung!#REF!,0,Kapitalbedarfsplanung!#REF!))</f>
        <v>#REF!</v>
      </c>
      <c r="V41" s="400" t="e">
        <f>IF(V$5&lt;12-#REF!+Kapitalbedarfsplanung!#REF!,0,IF('Kalk. int.'!V$5&gt;12-#REF!+Kapitalbedarfsplanung!#REF!,0,Kapitalbedarfsplanung!#REF!))</f>
        <v>#REF!</v>
      </c>
      <c r="W41" s="400" t="e">
        <f>IF(W$5&lt;12-#REF!+Kapitalbedarfsplanung!#REF!,0,IF('Kalk. int.'!W$5&gt;12-#REF!+Kapitalbedarfsplanung!#REF!,0,Kapitalbedarfsplanung!#REF!))</f>
        <v>#REF!</v>
      </c>
      <c r="X41" s="400" t="e">
        <f>IF(X$5&lt;12-#REF!+Kapitalbedarfsplanung!#REF!,0,IF('Kalk. int.'!X$5&gt;12-#REF!+Kapitalbedarfsplanung!#REF!,0,Kapitalbedarfsplanung!#REF!))</f>
        <v>#REF!</v>
      </c>
      <c r="Y41" s="400" t="e">
        <f>IF(Y$5&lt;12-#REF!+Kapitalbedarfsplanung!#REF!,0,IF('Kalk. int.'!Y$5&gt;12-#REF!+Kapitalbedarfsplanung!#REF!,0,Kapitalbedarfsplanung!#REF!))</f>
        <v>#REF!</v>
      </c>
      <c r="Z41" s="400" t="e">
        <f>IF(Z$5&lt;12-#REF!+Kapitalbedarfsplanung!#REF!,0,IF('Kalk. int.'!Z$5&gt;12-#REF!+Kapitalbedarfsplanung!#REF!,0,Kapitalbedarfsplanung!#REF!))</f>
        <v>#REF!</v>
      </c>
      <c r="AA41" s="400" t="e">
        <f>IF(AA$5&lt;12-#REF!+Kapitalbedarfsplanung!#REF!,0,IF('Kalk. int.'!AA$5&gt;12-#REF!+Kapitalbedarfsplanung!#REF!,0,Kapitalbedarfsplanung!#REF!))</f>
        <v>#REF!</v>
      </c>
      <c r="AB41" s="400" t="e">
        <f>IF(AB$5&lt;12-#REF!+Kapitalbedarfsplanung!#REF!,0,IF('Kalk. int.'!AB$5&gt;12-#REF!+Kapitalbedarfsplanung!#REF!,0,Kapitalbedarfsplanung!#REF!))</f>
        <v>#REF!</v>
      </c>
      <c r="AC41" s="400" t="e">
        <f>IF(AC$5&lt;12-#REF!+Kapitalbedarfsplanung!#REF!,0,IF('Kalk. int.'!AC$5&gt;12-#REF!+Kapitalbedarfsplanung!#REF!,0,Kapitalbedarfsplanung!#REF!))</f>
        <v>#REF!</v>
      </c>
      <c r="AD41" s="400" t="e">
        <f>IF(AD$5&lt;12-#REF!+Kapitalbedarfsplanung!#REF!,0,IF('Kalk. int.'!AD$5&gt;12-#REF!+Kapitalbedarfsplanung!#REF!,0,Kapitalbedarfsplanung!#REF!))</f>
        <v>#REF!</v>
      </c>
      <c r="AE41" s="400" t="e">
        <f>IF(AE$5&lt;12-#REF!+Kapitalbedarfsplanung!#REF!,0,IF('Kalk. int.'!AE$5&gt;12-#REF!+Kapitalbedarfsplanung!#REF!,0,Kapitalbedarfsplanung!#REF!))</f>
        <v>#REF!</v>
      </c>
      <c r="AF41" s="400" t="e">
        <f>IF(AF$5&lt;12-#REF!+Kapitalbedarfsplanung!#REF!,0,IF('Kalk. int.'!AF$5&gt;12-#REF!+Kapitalbedarfsplanung!#REF!,0,Kapitalbedarfsplanung!#REF!))</f>
        <v>#REF!</v>
      </c>
      <c r="AG41" s="400" t="e">
        <f>IF(AG$5&lt;12-#REF!+Kapitalbedarfsplanung!#REF!,0,IF('Kalk. int.'!AG$5&gt;12-#REF!+Kapitalbedarfsplanung!#REF!,0,Kapitalbedarfsplanung!#REF!))</f>
        <v>#REF!</v>
      </c>
      <c r="AH41" s="400" t="e">
        <f>IF(AH$5&lt;12-#REF!+Kapitalbedarfsplanung!#REF!,0,IF('Kalk. int.'!AH$5&gt;12-#REF!+Kapitalbedarfsplanung!#REF!,0,Kapitalbedarfsplanung!#REF!))</f>
        <v>#REF!</v>
      </c>
      <c r="AI41" s="400" t="e">
        <f>IF(AI$5&lt;12-#REF!+Kapitalbedarfsplanung!#REF!,0,IF('Kalk. int.'!AI$5&gt;12-#REF!+Kapitalbedarfsplanung!#REF!,0,Kapitalbedarfsplanung!#REF!))</f>
        <v>#REF!</v>
      </c>
      <c r="AJ41" s="400" t="e">
        <f>IF(AJ$5&lt;12-#REF!+Kapitalbedarfsplanung!#REF!,0,IF('Kalk. int.'!AJ$5&gt;12-#REF!+Kapitalbedarfsplanung!#REF!,0,Kapitalbedarfsplanung!#REF!))</f>
        <v>#REF!</v>
      </c>
      <c r="AK41" s="400" t="e">
        <f>IF(AK$5&lt;12-#REF!+Kapitalbedarfsplanung!#REF!,0,IF('Kalk. int.'!AK$5&gt;12-#REF!+Kapitalbedarfsplanung!#REF!,0,Kapitalbedarfsplanung!#REF!))</f>
        <v>#REF!</v>
      </c>
      <c r="AL41" s="400" t="e">
        <f>IF(AL$5&lt;12-#REF!+Kapitalbedarfsplanung!#REF!,0,IF('Kalk. int.'!AL$5&gt;12-#REF!+Kapitalbedarfsplanung!#REF!,0,Kapitalbedarfsplanung!#REF!))</f>
        <v>#REF!</v>
      </c>
      <c r="AM41" s="401" t="e">
        <f>IF(AM$5&lt;12-#REF!+Kapitalbedarfsplanung!#REF!,0,IF('Kalk. int.'!AM$5&gt;12-#REF!+Kapitalbedarfsplanung!#REF!,0,Kapitalbedarfsplanung!#REF!))</f>
        <v>#REF!</v>
      </c>
    </row>
    <row r="42" spans="2:39" ht="31.5">
      <c r="B42" s="381" t="s">
        <v>15</v>
      </c>
      <c r="C42" s="423" t="s">
        <v>14</v>
      </c>
      <c r="D42" s="399" t="e">
        <f>IF(D$5&lt;12-#REF!+Kapitalbedarfsplanung!#REF!,0,IF('Kalk. int.'!D$5&gt;12-#REF!+Kapitalbedarfsplanung!#REF!,0,Kapitalbedarfsplanung!$D17))</f>
        <v>#REF!</v>
      </c>
      <c r="E42" s="400" t="e">
        <f>IF(E$5&lt;12-#REF!+Kapitalbedarfsplanung!#REF!,0,IF('Kalk. int.'!E$5&gt;12-#REF!+Kapitalbedarfsplanung!#REF!,0,Kapitalbedarfsplanung!$D17))</f>
        <v>#REF!</v>
      </c>
      <c r="F42" s="400" t="e">
        <f>IF(F$5&lt;12-#REF!+Kapitalbedarfsplanung!#REF!,0,IF('Kalk. int.'!F$5&gt;12-#REF!+Kapitalbedarfsplanung!#REF!,0,Kapitalbedarfsplanung!$D17))</f>
        <v>#REF!</v>
      </c>
      <c r="G42" s="400" t="e">
        <f>IF(G$5&lt;12-#REF!+Kapitalbedarfsplanung!#REF!,0,IF('Kalk. int.'!G$5&gt;12-#REF!+Kapitalbedarfsplanung!#REF!,0,Kapitalbedarfsplanung!$D17))</f>
        <v>#REF!</v>
      </c>
      <c r="H42" s="400" t="e">
        <f>IF(H$5&lt;12-#REF!+Kapitalbedarfsplanung!#REF!,0,IF('Kalk. int.'!H$5&gt;12-#REF!+Kapitalbedarfsplanung!#REF!,0,Kapitalbedarfsplanung!$D17))</f>
        <v>#REF!</v>
      </c>
      <c r="I42" s="400" t="e">
        <f>IF(I$5&lt;12-#REF!+Kapitalbedarfsplanung!#REF!,0,IF('Kalk. int.'!I$5&gt;12-#REF!+Kapitalbedarfsplanung!#REF!,0,Kapitalbedarfsplanung!$D17))</f>
        <v>#REF!</v>
      </c>
      <c r="J42" s="400" t="e">
        <f>IF(J$5&lt;12-#REF!+Kapitalbedarfsplanung!#REF!,0,IF('Kalk. int.'!J$5&gt;12-#REF!+Kapitalbedarfsplanung!#REF!,0,Kapitalbedarfsplanung!$D17))</f>
        <v>#REF!</v>
      </c>
      <c r="K42" s="400" t="e">
        <f>IF(K$5&lt;12-#REF!+Kapitalbedarfsplanung!#REF!,0,IF('Kalk. int.'!K$5&gt;12-#REF!+Kapitalbedarfsplanung!#REF!,0,Kapitalbedarfsplanung!$D17))</f>
        <v>#REF!</v>
      </c>
      <c r="L42" s="400" t="e">
        <f>IF(L$5&lt;12-#REF!+Kapitalbedarfsplanung!#REF!,0,IF('Kalk. int.'!L$5&gt;12-#REF!+Kapitalbedarfsplanung!#REF!,0,Kapitalbedarfsplanung!$D17))</f>
        <v>#REF!</v>
      </c>
      <c r="M42" s="400" t="e">
        <f>IF(M$5&lt;12-#REF!+Kapitalbedarfsplanung!#REF!,0,IF('Kalk. int.'!M$5&gt;12-#REF!+Kapitalbedarfsplanung!#REF!,0,Kapitalbedarfsplanung!$D17))</f>
        <v>#REF!</v>
      </c>
      <c r="N42" s="400" t="e">
        <f>IF(N$5&lt;12-#REF!+Kapitalbedarfsplanung!#REF!,0,IF('Kalk. int.'!N$5&gt;12-#REF!+Kapitalbedarfsplanung!#REF!,0,Kapitalbedarfsplanung!$D17))</f>
        <v>#REF!</v>
      </c>
      <c r="O42" s="400" t="e">
        <f>IF(O$5&lt;12-#REF!+Kapitalbedarfsplanung!#REF!,0,IF('Kalk. int.'!O$5&gt;12-#REF!+Kapitalbedarfsplanung!#REF!,0,Kapitalbedarfsplanung!$D17))</f>
        <v>#REF!</v>
      </c>
      <c r="P42" s="400" t="e">
        <f>IF(P$5&lt;12-#REF!+Kapitalbedarfsplanung!#REF!,0,IF('Kalk. int.'!P$5&gt;12-#REF!+Kapitalbedarfsplanung!#REF!,0,Kapitalbedarfsplanung!$D17))</f>
        <v>#REF!</v>
      </c>
      <c r="Q42" s="400" t="e">
        <f>IF(Q$5&lt;12-#REF!+Kapitalbedarfsplanung!#REF!,0,IF('Kalk. int.'!Q$5&gt;12-#REF!+Kapitalbedarfsplanung!#REF!,0,Kapitalbedarfsplanung!$D17))</f>
        <v>#REF!</v>
      </c>
      <c r="R42" s="400" t="e">
        <f>IF(R$5&lt;12-#REF!+Kapitalbedarfsplanung!#REF!,0,IF('Kalk. int.'!R$5&gt;12-#REF!+Kapitalbedarfsplanung!#REF!,0,Kapitalbedarfsplanung!$D17))</f>
        <v>#REF!</v>
      </c>
      <c r="S42" s="400" t="e">
        <f>IF(S$5&lt;12-#REF!+Kapitalbedarfsplanung!#REF!,0,IF('Kalk. int.'!S$5&gt;12-#REF!+Kapitalbedarfsplanung!#REF!,0,Kapitalbedarfsplanung!$D17))</f>
        <v>#REF!</v>
      </c>
      <c r="T42" s="400" t="e">
        <f>IF(T$5&lt;12-#REF!+Kapitalbedarfsplanung!#REF!,0,IF('Kalk. int.'!T$5&gt;12-#REF!+Kapitalbedarfsplanung!#REF!,0,Kapitalbedarfsplanung!$D17))</f>
        <v>#REF!</v>
      </c>
      <c r="U42" s="400" t="e">
        <f>IF(U$5&lt;12-#REF!+Kapitalbedarfsplanung!#REF!,0,IF('Kalk. int.'!U$5&gt;12-#REF!+Kapitalbedarfsplanung!#REF!,0,Kapitalbedarfsplanung!$D17))</f>
        <v>#REF!</v>
      </c>
      <c r="V42" s="400" t="e">
        <f>IF(V$5&lt;12-#REF!+Kapitalbedarfsplanung!#REF!,0,IF('Kalk. int.'!V$5&gt;12-#REF!+Kapitalbedarfsplanung!#REF!,0,Kapitalbedarfsplanung!$D17))</f>
        <v>#REF!</v>
      </c>
      <c r="W42" s="400" t="e">
        <f>IF(W$5&lt;12-#REF!+Kapitalbedarfsplanung!#REF!,0,IF('Kalk. int.'!W$5&gt;12-#REF!+Kapitalbedarfsplanung!#REF!,0,Kapitalbedarfsplanung!$D17))</f>
        <v>#REF!</v>
      </c>
      <c r="X42" s="400" t="e">
        <f>IF(X$5&lt;12-#REF!+Kapitalbedarfsplanung!#REF!,0,IF('Kalk. int.'!X$5&gt;12-#REF!+Kapitalbedarfsplanung!#REF!,0,Kapitalbedarfsplanung!$D17))</f>
        <v>#REF!</v>
      </c>
      <c r="Y42" s="400" t="e">
        <f>IF(Y$5&lt;12-#REF!+Kapitalbedarfsplanung!#REF!,0,IF('Kalk. int.'!Y$5&gt;12-#REF!+Kapitalbedarfsplanung!#REF!,0,Kapitalbedarfsplanung!$D17))</f>
        <v>#REF!</v>
      </c>
      <c r="Z42" s="400" t="e">
        <f>IF(Z$5&lt;12-#REF!+Kapitalbedarfsplanung!#REF!,0,IF('Kalk. int.'!Z$5&gt;12-#REF!+Kapitalbedarfsplanung!#REF!,0,Kapitalbedarfsplanung!$D17))</f>
        <v>#REF!</v>
      </c>
      <c r="AA42" s="400" t="e">
        <f>IF(AA$5&lt;12-#REF!+Kapitalbedarfsplanung!#REF!,0,IF('Kalk. int.'!AA$5&gt;12-#REF!+Kapitalbedarfsplanung!#REF!,0,Kapitalbedarfsplanung!$D17))</f>
        <v>#REF!</v>
      </c>
      <c r="AB42" s="400" t="e">
        <f>IF(AB$5&lt;12-#REF!+Kapitalbedarfsplanung!#REF!,0,IF('Kalk. int.'!AB$5&gt;12-#REF!+Kapitalbedarfsplanung!#REF!,0,Kapitalbedarfsplanung!$D17))</f>
        <v>#REF!</v>
      </c>
      <c r="AC42" s="400" t="e">
        <f>IF(AC$5&lt;12-#REF!+Kapitalbedarfsplanung!#REF!,0,IF('Kalk. int.'!AC$5&gt;12-#REF!+Kapitalbedarfsplanung!#REF!,0,Kapitalbedarfsplanung!$D17))</f>
        <v>#REF!</v>
      </c>
      <c r="AD42" s="400" t="e">
        <f>IF(AD$5&lt;12-#REF!+Kapitalbedarfsplanung!#REF!,0,IF('Kalk. int.'!AD$5&gt;12-#REF!+Kapitalbedarfsplanung!#REF!,0,Kapitalbedarfsplanung!$D17))</f>
        <v>#REF!</v>
      </c>
      <c r="AE42" s="400" t="e">
        <f>IF(AE$5&lt;12-#REF!+Kapitalbedarfsplanung!#REF!,0,IF('Kalk. int.'!AE$5&gt;12-#REF!+Kapitalbedarfsplanung!#REF!,0,Kapitalbedarfsplanung!$D17))</f>
        <v>#REF!</v>
      </c>
      <c r="AF42" s="400" t="e">
        <f>IF(AF$5&lt;12-#REF!+Kapitalbedarfsplanung!#REF!,0,IF('Kalk. int.'!AF$5&gt;12-#REF!+Kapitalbedarfsplanung!#REF!,0,Kapitalbedarfsplanung!$D17))</f>
        <v>#REF!</v>
      </c>
      <c r="AG42" s="400" t="e">
        <f>IF(AG$5&lt;12-#REF!+Kapitalbedarfsplanung!#REF!,0,IF('Kalk. int.'!AG$5&gt;12-#REF!+Kapitalbedarfsplanung!#REF!,0,Kapitalbedarfsplanung!$D17))</f>
        <v>#REF!</v>
      </c>
      <c r="AH42" s="400" t="e">
        <f>IF(AH$5&lt;12-#REF!+Kapitalbedarfsplanung!#REF!,0,IF('Kalk. int.'!AH$5&gt;12-#REF!+Kapitalbedarfsplanung!#REF!,0,Kapitalbedarfsplanung!$D17))</f>
        <v>#REF!</v>
      </c>
      <c r="AI42" s="400" t="e">
        <f>IF(AI$5&lt;12-#REF!+Kapitalbedarfsplanung!#REF!,0,IF('Kalk. int.'!AI$5&gt;12-#REF!+Kapitalbedarfsplanung!#REF!,0,Kapitalbedarfsplanung!$D17))</f>
        <v>#REF!</v>
      </c>
      <c r="AJ42" s="400" t="e">
        <f>IF(AJ$5&lt;12-#REF!+Kapitalbedarfsplanung!#REF!,0,IF('Kalk. int.'!AJ$5&gt;12-#REF!+Kapitalbedarfsplanung!#REF!,0,Kapitalbedarfsplanung!$D17))</f>
        <v>#REF!</v>
      </c>
      <c r="AK42" s="400" t="e">
        <f>IF(AK$5&lt;12-#REF!+Kapitalbedarfsplanung!#REF!,0,IF('Kalk. int.'!AK$5&gt;12-#REF!+Kapitalbedarfsplanung!#REF!,0,Kapitalbedarfsplanung!$D17))</f>
        <v>#REF!</v>
      </c>
      <c r="AL42" s="400" t="e">
        <f>IF(AL$5&lt;12-#REF!+Kapitalbedarfsplanung!#REF!,0,IF('Kalk. int.'!AL$5&gt;12-#REF!+Kapitalbedarfsplanung!#REF!,0,Kapitalbedarfsplanung!$D17))</f>
        <v>#REF!</v>
      </c>
      <c r="AM42" s="401" t="e">
        <f>IF(AM$5&lt;12-#REF!+Kapitalbedarfsplanung!#REF!,0,IF('Kalk. int.'!AM$5&gt;12-#REF!+Kapitalbedarfsplanung!#REF!,0,Kapitalbedarfsplanung!$D17))</f>
        <v>#REF!</v>
      </c>
    </row>
    <row r="43" spans="2:39" ht="16.5" thickBot="1">
      <c r="B43" s="382" t="s">
        <v>22</v>
      </c>
      <c r="C43" s="423"/>
      <c r="D43" s="399" t="e">
        <f>IF(D$5&lt;12-#REF!+Kapitalbedarfsplanung!#REF!,0,IF('Kalk. int.'!D$5&gt;12-#REF!+Kapitalbedarfsplanung!#REF!,0,Kapitalbedarfsplanung!$D18))</f>
        <v>#REF!</v>
      </c>
      <c r="E43" s="400" t="e">
        <f>IF(E$5&lt;12-#REF!+Kapitalbedarfsplanung!#REF!,0,IF('Kalk. int.'!E$5&gt;12-#REF!+Kapitalbedarfsplanung!#REF!,0,Kapitalbedarfsplanung!$D18))</f>
        <v>#REF!</v>
      </c>
      <c r="F43" s="400" t="e">
        <f>IF(F$5&lt;12-#REF!+Kapitalbedarfsplanung!#REF!,0,IF('Kalk. int.'!F$5&gt;12-#REF!+Kapitalbedarfsplanung!#REF!,0,Kapitalbedarfsplanung!$D18))</f>
        <v>#REF!</v>
      </c>
      <c r="G43" s="400" t="e">
        <f>IF(G$5&lt;12-#REF!+Kapitalbedarfsplanung!#REF!,0,IF('Kalk. int.'!G$5&gt;12-#REF!+Kapitalbedarfsplanung!#REF!,0,Kapitalbedarfsplanung!$D18))</f>
        <v>#REF!</v>
      </c>
      <c r="H43" s="400" t="e">
        <f>IF(H$5&lt;12-#REF!+Kapitalbedarfsplanung!#REF!,0,IF('Kalk. int.'!H$5&gt;12-#REF!+Kapitalbedarfsplanung!#REF!,0,Kapitalbedarfsplanung!$D18))</f>
        <v>#REF!</v>
      </c>
      <c r="I43" s="400" t="e">
        <f>IF(I$5&lt;12-#REF!+Kapitalbedarfsplanung!#REF!,0,IF('Kalk. int.'!I$5&gt;12-#REF!+Kapitalbedarfsplanung!#REF!,0,Kapitalbedarfsplanung!$D18))</f>
        <v>#REF!</v>
      </c>
      <c r="J43" s="400" t="e">
        <f>IF(J$5&lt;12-#REF!+Kapitalbedarfsplanung!#REF!,0,IF('Kalk. int.'!J$5&gt;12-#REF!+Kapitalbedarfsplanung!#REF!,0,Kapitalbedarfsplanung!$D18))</f>
        <v>#REF!</v>
      </c>
      <c r="K43" s="400" t="e">
        <f>IF(K$5&lt;12-#REF!+Kapitalbedarfsplanung!#REF!,0,IF('Kalk. int.'!K$5&gt;12-#REF!+Kapitalbedarfsplanung!#REF!,0,Kapitalbedarfsplanung!$D18))</f>
        <v>#REF!</v>
      </c>
      <c r="L43" s="400" t="e">
        <f>IF(L$5&lt;12-#REF!+Kapitalbedarfsplanung!#REF!,0,IF('Kalk. int.'!L$5&gt;12-#REF!+Kapitalbedarfsplanung!#REF!,0,Kapitalbedarfsplanung!$D18))</f>
        <v>#REF!</v>
      </c>
      <c r="M43" s="400" t="e">
        <f>IF(M$5&lt;12-#REF!+Kapitalbedarfsplanung!#REF!,0,IF('Kalk. int.'!M$5&gt;12-#REF!+Kapitalbedarfsplanung!#REF!,0,Kapitalbedarfsplanung!$D18))</f>
        <v>#REF!</v>
      </c>
      <c r="N43" s="400" t="e">
        <f>IF(N$5&lt;12-#REF!+Kapitalbedarfsplanung!#REF!,0,IF('Kalk. int.'!N$5&gt;12-#REF!+Kapitalbedarfsplanung!#REF!,0,Kapitalbedarfsplanung!$D18))</f>
        <v>#REF!</v>
      </c>
      <c r="O43" s="400" t="e">
        <f>IF(O$5&lt;12-#REF!+Kapitalbedarfsplanung!#REF!,0,IF('Kalk. int.'!O$5&gt;12-#REF!+Kapitalbedarfsplanung!#REF!,0,Kapitalbedarfsplanung!$D18))</f>
        <v>#REF!</v>
      </c>
      <c r="P43" s="400" t="e">
        <f>IF(P$5&lt;12-#REF!+Kapitalbedarfsplanung!#REF!,0,IF('Kalk. int.'!P$5&gt;12-#REF!+Kapitalbedarfsplanung!#REF!,0,Kapitalbedarfsplanung!$D18))</f>
        <v>#REF!</v>
      </c>
      <c r="Q43" s="400" t="e">
        <f>IF(Q$5&lt;12-#REF!+Kapitalbedarfsplanung!#REF!,0,IF('Kalk. int.'!Q$5&gt;12-#REF!+Kapitalbedarfsplanung!#REF!,0,Kapitalbedarfsplanung!$D18))</f>
        <v>#REF!</v>
      </c>
      <c r="R43" s="400" t="e">
        <f>IF(R$5&lt;12-#REF!+Kapitalbedarfsplanung!#REF!,0,IF('Kalk. int.'!R$5&gt;12-#REF!+Kapitalbedarfsplanung!#REF!,0,Kapitalbedarfsplanung!$D18))</f>
        <v>#REF!</v>
      </c>
      <c r="S43" s="400" t="e">
        <f>IF(S$5&lt;12-#REF!+Kapitalbedarfsplanung!#REF!,0,IF('Kalk. int.'!S$5&gt;12-#REF!+Kapitalbedarfsplanung!#REF!,0,Kapitalbedarfsplanung!$D18))</f>
        <v>#REF!</v>
      </c>
      <c r="T43" s="400" t="e">
        <f>IF(T$5&lt;12-#REF!+Kapitalbedarfsplanung!#REF!,0,IF('Kalk. int.'!T$5&gt;12-#REF!+Kapitalbedarfsplanung!#REF!,0,Kapitalbedarfsplanung!$D18))</f>
        <v>#REF!</v>
      </c>
      <c r="U43" s="400" t="e">
        <f>IF(U$5&lt;12-#REF!+Kapitalbedarfsplanung!#REF!,0,IF('Kalk. int.'!U$5&gt;12-#REF!+Kapitalbedarfsplanung!#REF!,0,Kapitalbedarfsplanung!$D18))</f>
        <v>#REF!</v>
      </c>
      <c r="V43" s="400" t="e">
        <f>IF(V$5&lt;12-#REF!+Kapitalbedarfsplanung!#REF!,0,IF('Kalk. int.'!V$5&gt;12-#REF!+Kapitalbedarfsplanung!#REF!,0,Kapitalbedarfsplanung!$D18))</f>
        <v>#REF!</v>
      </c>
      <c r="W43" s="400" t="e">
        <f>IF(W$5&lt;12-#REF!+Kapitalbedarfsplanung!#REF!,0,IF('Kalk. int.'!W$5&gt;12-#REF!+Kapitalbedarfsplanung!#REF!,0,Kapitalbedarfsplanung!$D18))</f>
        <v>#REF!</v>
      </c>
      <c r="X43" s="400" t="e">
        <f>IF(X$5&lt;12-#REF!+Kapitalbedarfsplanung!#REF!,0,IF('Kalk. int.'!X$5&gt;12-#REF!+Kapitalbedarfsplanung!#REF!,0,Kapitalbedarfsplanung!$D18))</f>
        <v>#REF!</v>
      </c>
      <c r="Y43" s="400" t="e">
        <f>IF(Y$5&lt;12-#REF!+Kapitalbedarfsplanung!#REF!,0,IF('Kalk. int.'!Y$5&gt;12-#REF!+Kapitalbedarfsplanung!#REF!,0,Kapitalbedarfsplanung!$D18))</f>
        <v>#REF!</v>
      </c>
      <c r="Z43" s="400" t="e">
        <f>IF(Z$5&lt;12-#REF!+Kapitalbedarfsplanung!#REF!,0,IF('Kalk. int.'!Z$5&gt;12-#REF!+Kapitalbedarfsplanung!#REF!,0,Kapitalbedarfsplanung!$D18))</f>
        <v>#REF!</v>
      </c>
      <c r="AA43" s="400" t="e">
        <f>IF(AA$5&lt;12-#REF!+Kapitalbedarfsplanung!#REF!,0,IF('Kalk. int.'!AA$5&gt;12-#REF!+Kapitalbedarfsplanung!#REF!,0,Kapitalbedarfsplanung!$D18))</f>
        <v>#REF!</v>
      </c>
      <c r="AB43" s="400" t="e">
        <f>IF(AB$5&lt;12-#REF!+Kapitalbedarfsplanung!#REF!,0,IF('Kalk. int.'!AB$5&gt;12-#REF!+Kapitalbedarfsplanung!#REF!,0,Kapitalbedarfsplanung!$D18))</f>
        <v>#REF!</v>
      </c>
      <c r="AC43" s="400" t="e">
        <f>IF(AC$5&lt;12-#REF!+Kapitalbedarfsplanung!#REF!,0,IF('Kalk. int.'!AC$5&gt;12-#REF!+Kapitalbedarfsplanung!#REF!,0,Kapitalbedarfsplanung!$D18))</f>
        <v>#REF!</v>
      </c>
      <c r="AD43" s="400" t="e">
        <f>IF(AD$5&lt;12-#REF!+Kapitalbedarfsplanung!#REF!,0,IF('Kalk. int.'!AD$5&gt;12-#REF!+Kapitalbedarfsplanung!#REF!,0,Kapitalbedarfsplanung!$D18))</f>
        <v>#REF!</v>
      </c>
      <c r="AE43" s="400" t="e">
        <f>IF(AE$5&lt;12-#REF!+Kapitalbedarfsplanung!#REF!,0,IF('Kalk. int.'!AE$5&gt;12-#REF!+Kapitalbedarfsplanung!#REF!,0,Kapitalbedarfsplanung!$D18))</f>
        <v>#REF!</v>
      </c>
      <c r="AF43" s="400" t="e">
        <f>IF(AF$5&lt;12-#REF!+Kapitalbedarfsplanung!#REF!,0,IF('Kalk. int.'!AF$5&gt;12-#REF!+Kapitalbedarfsplanung!#REF!,0,Kapitalbedarfsplanung!$D18))</f>
        <v>#REF!</v>
      </c>
      <c r="AG43" s="400" t="e">
        <f>IF(AG$5&lt;12-#REF!+Kapitalbedarfsplanung!#REF!,0,IF('Kalk. int.'!AG$5&gt;12-#REF!+Kapitalbedarfsplanung!#REF!,0,Kapitalbedarfsplanung!$D18))</f>
        <v>#REF!</v>
      </c>
      <c r="AH43" s="400" t="e">
        <f>IF(AH$5&lt;12-#REF!+Kapitalbedarfsplanung!#REF!,0,IF('Kalk. int.'!AH$5&gt;12-#REF!+Kapitalbedarfsplanung!#REF!,0,Kapitalbedarfsplanung!$D18))</f>
        <v>#REF!</v>
      </c>
      <c r="AI43" s="400" t="e">
        <f>IF(AI$5&lt;12-#REF!+Kapitalbedarfsplanung!#REF!,0,IF('Kalk. int.'!AI$5&gt;12-#REF!+Kapitalbedarfsplanung!#REF!,0,Kapitalbedarfsplanung!$D18))</f>
        <v>#REF!</v>
      </c>
      <c r="AJ43" s="400" t="e">
        <f>IF(AJ$5&lt;12-#REF!+Kapitalbedarfsplanung!#REF!,0,IF('Kalk. int.'!AJ$5&gt;12-#REF!+Kapitalbedarfsplanung!#REF!,0,Kapitalbedarfsplanung!$D18))</f>
        <v>#REF!</v>
      </c>
      <c r="AK43" s="400" t="e">
        <f>IF(AK$5&lt;12-#REF!+Kapitalbedarfsplanung!#REF!,0,IF('Kalk. int.'!AK$5&gt;12-#REF!+Kapitalbedarfsplanung!#REF!,0,Kapitalbedarfsplanung!$D18))</f>
        <v>#REF!</v>
      </c>
      <c r="AL43" s="400" t="e">
        <f>IF(AL$5&lt;12-#REF!+Kapitalbedarfsplanung!#REF!,0,IF('Kalk. int.'!AL$5&gt;12-#REF!+Kapitalbedarfsplanung!#REF!,0,Kapitalbedarfsplanung!$D18))</f>
        <v>#REF!</v>
      </c>
      <c r="AM43" s="401" t="e">
        <f>IF(AM$5&lt;12-#REF!+Kapitalbedarfsplanung!#REF!,0,IF('Kalk. int.'!AM$5&gt;12-#REF!+Kapitalbedarfsplanung!#REF!,0,Kapitalbedarfsplanung!$D18))</f>
        <v>#REF!</v>
      </c>
    </row>
    <row r="44" spans="2:39" ht="16.5" thickBot="1">
      <c r="B44" s="383" t="s">
        <v>16</v>
      </c>
      <c r="C44" s="415"/>
      <c r="D44" s="418" t="e">
        <f t="shared" ref="D44:AM44" si="1">SUM(D6:D43)</f>
        <v>#REF!</v>
      </c>
      <c r="E44" s="419" t="e">
        <f t="shared" si="1"/>
        <v>#REF!</v>
      </c>
      <c r="F44" s="419" t="e">
        <f t="shared" si="1"/>
        <v>#REF!</v>
      </c>
      <c r="G44" s="419" t="e">
        <f t="shared" si="1"/>
        <v>#REF!</v>
      </c>
      <c r="H44" s="419" t="e">
        <f t="shared" si="1"/>
        <v>#REF!</v>
      </c>
      <c r="I44" s="419" t="e">
        <f t="shared" si="1"/>
        <v>#REF!</v>
      </c>
      <c r="J44" s="419" t="e">
        <f t="shared" si="1"/>
        <v>#REF!</v>
      </c>
      <c r="K44" s="419" t="e">
        <f t="shared" si="1"/>
        <v>#REF!</v>
      </c>
      <c r="L44" s="419" t="e">
        <f t="shared" si="1"/>
        <v>#REF!</v>
      </c>
      <c r="M44" s="419" t="e">
        <f t="shared" si="1"/>
        <v>#REF!</v>
      </c>
      <c r="N44" s="419" t="e">
        <f t="shared" si="1"/>
        <v>#REF!</v>
      </c>
      <c r="O44" s="419" t="e">
        <f t="shared" si="1"/>
        <v>#REF!</v>
      </c>
      <c r="P44" s="419" t="e">
        <f t="shared" si="1"/>
        <v>#REF!</v>
      </c>
      <c r="Q44" s="419" t="e">
        <f t="shared" si="1"/>
        <v>#REF!</v>
      </c>
      <c r="R44" s="419" t="e">
        <f t="shared" si="1"/>
        <v>#REF!</v>
      </c>
      <c r="S44" s="419" t="e">
        <f t="shared" si="1"/>
        <v>#REF!</v>
      </c>
      <c r="T44" s="419" t="e">
        <f t="shared" si="1"/>
        <v>#REF!</v>
      </c>
      <c r="U44" s="419" t="e">
        <f t="shared" si="1"/>
        <v>#REF!</v>
      </c>
      <c r="V44" s="419" t="e">
        <f t="shared" si="1"/>
        <v>#REF!</v>
      </c>
      <c r="W44" s="419" t="e">
        <f t="shared" si="1"/>
        <v>#REF!</v>
      </c>
      <c r="X44" s="419" t="e">
        <f t="shared" si="1"/>
        <v>#REF!</v>
      </c>
      <c r="Y44" s="419" t="e">
        <f t="shared" si="1"/>
        <v>#REF!</v>
      </c>
      <c r="Z44" s="419" t="e">
        <f t="shared" si="1"/>
        <v>#REF!</v>
      </c>
      <c r="AA44" s="419" t="e">
        <f t="shared" si="1"/>
        <v>#REF!</v>
      </c>
      <c r="AB44" s="419" t="e">
        <f t="shared" si="1"/>
        <v>#REF!</v>
      </c>
      <c r="AC44" s="419" t="e">
        <f t="shared" si="1"/>
        <v>#REF!</v>
      </c>
      <c r="AD44" s="419" t="e">
        <f t="shared" si="1"/>
        <v>#REF!</v>
      </c>
      <c r="AE44" s="419" t="e">
        <f t="shared" si="1"/>
        <v>#REF!</v>
      </c>
      <c r="AF44" s="419" t="e">
        <f t="shared" si="1"/>
        <v>#REF!</v>
      </c>
      <c r="AG44" s="419" t="e">
        <f t="shared" si="1"/>
        <v>#REF!</v>
      </c>
      <c r="AH44" s="419" t="e">
        <f t="shared" si="1"/>
        <v>#REF!</v>
      </c>
      <c r="AI44" s="419" t="e">
        <f t="shared" si="1"/>
        <v>#REF!</v>
      </c>
      <c r="AJ44" s="419" t="e">
        <f t="shared" si="1"/>
        <v>#REF!</v>
      </c>
      <c r="AK44" s="419" t="e">
        <f t="shared" si="1"/>
        <v>#REF!</v>
      </c>
      <c r="AL44" s="419" t="e">
        <f t="shared" si="1"/>
        <v>#REF!</v>
      </c>
      <c r="AM44" s="420" t="e">
        <f t="shared" si="1"/>
        <v>#REF!</v>
      </c>
    </row>
    <row r="45" spans="2:39" ht="16.5" thickBot="1">
      <c r="B45" s="151"/>
      <c r="C45" s="171"/>
      <c r="D45" s="42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422"/>
    </row>
    <row r="46" spans="2:39" ht="16.5" thickBot="1">
      <c r="B46" s="384"/>
      <c r="C46" s="424"/>
      <c r="D46" s="166" t="e">
        <f>IF(D47=12-#REF!+1,"Start-monat","")</f>
        <v>#REF!</v>
      </c>
      <c r="E46" s="165" t="e">
        <f>IF(E47=12-#REF!+1,"Start-monat","")</f>
        <v>#REF!</v>
      </c>
      <c r="F46" s="165" t="e">
        <f>IF(F47=12-#REF!+1,"Start-monat","")</f>
        <v>#REF!</v>
      </c>
      <c r="G46" s="165" t="e">
        <f>IF(G47=12-#REF!+1,"Start-monat","")</f>
        <v>#REF!</v>
      </c>
      <c r="H46" s="165" t="e">
        <f>IF(H47=12-#REF!+1,"Start-monat","")</f>
        <v>#REF!</v>
      </c>
      <c r="I46" s="165" t="e">
        <f>IF(I47=12-#REF!+1,"Start-monat","")</f>
        <v>#REF!</v>
      </c>
      <c r="J46" s="165" t="e">
        <f>IF(J47=12-#REF!+1,"Start-monat","")</f>
        <v>#REF!</v>
      </c>
      <c r="K46" s="165" t="e">
        <f>IF(K47=12-#REF!+1,"Start-monat","")</f>
        <v>#REF!</v>
      </c>
      <c r="L46" s="165" t="e">
        <f>IF(L47=12-#REF!+1,"Start-monat","")</f>
        <v>#REF!</v>
      </c>
      <c r="M46" s="165" t="e">
        <f>IF(M47=12-#REF!+1,"Start-monat","")</f>
        <v>#REF!</v>
      </c>
      <c r="N46" s="165" t="e">
        <f>IF(N47=12-#REF!+1,"Start-monat","")</f>
        <v>#REF!</v>
      </c>
      <c r="O46" s="165" t="e">
        <f>IF(O47=12-#REF!+1,"Start-monat","")</f>
        <v>#REF!</v>
      </c>
      <c r="P46" s="165" t="e">
        <f>IF(P47=12-#REF!+1,"Start-monat","")</f>
        <v>#REF!</v>
      </c>
      <c r="Q46" s="165" t="e">
        <f>IF(Q47=12-#REF!+1,"Start-monat","")</f>
        <v>#REF!</v>
      </c>
      <c r="R46" s="165" t="e">
        <f>IF(R47=12-#REF!+1,"Start-monat","")</f>
        <v>#REF!</v>
      </c>
      <c r="S46" s="165" t="e">
        <f>IF(S47=12-#REF!+1,"Start-monat","")</f>
        <v>#REF!</v>
      </c>
      <c r="T46" s="165" t="e">
        <f>IF(T47=12-#REF!+1,"Start-monat","")</f>
        <v>#REF!</v>
      </c>
      <c r="U46" s="165" t="e">
        <f>IF(U47=12-#REF!+1,"Start-monat","")</f>
        <v>#REF!</v>
      </c>
      <c r="V46" s="165" t="e">
        <f>IF(V47=12-#REF!+1,"Start-monat","")</f>
        <v>#REF!</v>
      </c>
      <c r="W46" s="165" t="e">
        <f>IF(W47=12-#REF!+1,"Start-monat","")</f>
        <v>#REF!</v>
      </c>
      <c r="X46" s="165" t="e">
        <f>IF(X47=12-#REF!+1,"Start-monat","")</f>
        <v>#REF!</v>
      </c>
      <c r="Y46" s="165" t="e">
        <f>IF(Y47=12-#REF!+1,"Start-monat","")</f>
        <v>#REF!</v>
      </c>
      <c r="Z46" s="165" t="e">
        <f>IF(Z47=12-#REF!+1,"Start-monat","")</f>
        <v>#REF!</v>
      </c>
      <c r="AA46" s="165" t="e">
        <f>IF(AA47=12-#REF!+1,"Start-monat","")</f>
        <v>#REF!</v>
      </c>
      <c r="AB46" s="165" t="e">
        <f>IF(AB47=12-#REF!+1,"Start-monat","")</f>
        <v>#REF!</v>
      </c>
      <c r="AC46" s="165" t="e">
        <f>IF(AC47=12-#REF!+1,"Start-monat","")</f>
        <v>#REF!</v>
      </c>
      <c r="AD46" s="165" t="e">
        <f>IF(AD47=12-#REF!+1,"Start-monat","")</f>
        <v>#REF!</v>
      </c>
      <c r="AE46" s="165" t="e">
        <f>IF(AE47=12-#REF!+1,"Start-monat","")</f>
        <v>#REF!</v>
      </c>
      <c r="AF46" s="165" t="e">
        <f>IF(AF47=12-#REF!+1,"Start-monat","")</f>
        <v>#REF!</v>
      </c>
      <c r="AG46" s="165" t="e">
        <f>IF(AG47=12-#REF!+1,"Start-monat","")</f>
        <v>#REF!</v>
      </c>
      <c r="AH46" s="165" t="e">
        <f>IF(AH47=12-#REF!+1,"Start-monat","")</f>
        <v>#REF!</v>
      </c>
      <c r="AI46" s="165" t="e">
        <f>IF(AI47=12-#REF!+1,"Start-monat","")</f>
        <v>#REF!</v>
      </c>
      <c r="AJ46" s="165" t="e">
        <f>IF(AJ47=12-#REF!+1,"Start-monat","")</f>
        <v>#REF!</v>
      </c>
      <c r="AK46" s="165" t="e">
        <f>IF(AK47=12-#REF!+1,"Start-monat","")</f>
        <v>#REF!</v>
      </c>
      <c r="AL46" s="165" t="e">
        <f>IF(AL47=12-#REF!+1,"Start-monat","")</f>
        <v>#REF!</v>
      </c>
      <c r="AM46" s="165" t="e">
        <f>IF(AM47=12-#REF!+1,"Start-monat","")</f>
        <v>#REF!</v>
      </c>
    </row>
    <row r="47" spans="2:39" ht="16.5" thickBot="1">
      <c r="B47" s="385" t="s">
        <v>1413</v>
      </c>
      <c r="C47" s="424"/>
      <c r="D47" s="396">
        <v>1</v>
      </c>
      <c r="E47" s="397">
        <f t="shared" ref="E47:AM47" si="2">D47+1</f>
        <v>2</v>
      </c>
      <c r="F47" s="397">
        <f t="shared" si="2"/>
        <v>3</v>
      </c>
      <c r="G47" s="397">
        <f t="shared" si="2"/>
        <v>4</v>
      </c>
      <c r="H47" s="397">
        <f t="shared" si="2"/>
        <v>5</v>
      </c>
      <c r="I47" s="397">
        <f t="shared" si="2"/>
        <v>6</v>
      </c>
      <c r="J47" s="397">
        <f t="shared" si="2"/>
        <v>7</v>
      </c>
      <c r="K47" s="397">
        <f t="shared" si="2"/>
        <v>8</v>
      </c>
      <c r="L47" s="397">
        <f t="shared" si="2"/>
        <v>9</v>
      </c>
      <c r="M47" s="397">
        <f t="shared" si="2"/>
        <v>10</v>
      </c>
      <c r="N47" s="397">
        <f t="shared" si="2"/>
        <v>11</v>
      </c>
      <c r="O47" s="397">
        <f t="shared" si="2"/>
        <v>12</v>
      </c>
      <c r="P47" s="397">
        <f t="shared" si="2"/>
        <v>13</v>
      </c>
      <c r="Q47" s="397">
        <f t="shared" si="2"/>
        <v>14</v>
      </c>
      <c r="R47" s="397">
        <f t="shared" si="2"/>
        <v>15</v>
      </c>
      <c r="S47" s="397">
        <f t="shared" si="2"/>
        <v>16</v>
      </c>
      <c r="T47" s="397">
        <f t="shared" si="2"/>
        <v>17</v>
      </c>
      <c r="U47" s="397">
        <f t="shared" si="2"/>
        <v>18</v>
      </c>
      <c r="V47" s="397">
        <f t="shared" si="2"/>
        <v>19</v>
      </c>
      <c r="W47" s="397">
        <f t="shared" si="2"/>
        <v>20</v>
      </c>
      <c r="X47" s="397">
        <f t="shared" si="2"/>
        <v>21</v>
      </c>
      <c r="Y47" s="397">
        <f t="shared" si="2"/>
        <v>22</v>
      </c>
      <c r="Z47" s="397">
        <f t="shared" si="2"/>
        <v>23</v>
      </c>
      <c r="AA47" s="397">
        <f t="shared" si="2"/>
        <v>24</v>
      </c>
      <c r="AB47" s="397">
        <f t="shared" si="2"/>
        <v>25</v>
      </c>
      <c r="AC47" s="397">
        <f t="shared" si="2"/>
        <v>26</v>
      </c>
      <c r="AD47" s="397">
        <f t="shared" si="2"/>
        <v>27</v>
      </c>
      <c r="AE47" s="397">
        <f t="shared" si="2"/>
        <v>28</v>
      </c>
      <c r="AF47" s="397">
        <f t="shared" si="2"/>
        <v>29</v>
      </c>
      <c r="AG47" s="397">
        <f t="shared" si="2"/>
        <v>30</v>
      </c>
      <c r="AH47" s="397">
        <f t="shared" si="2"/>
        <v>31</v>
      </c>
      <c r="AI47" s="397">
        <f t="shared" si="2"/>
        <v>32</v>
      </c>
      <c r="AJ47" s="397">
        <f t="shared" si="2"/>
        <v>33</v>
      </c>
      <c r="AK47" s="397">
        <f t="shared" si="2"/>
        <v>34</v>
      </c>
      <c r="AL47" s="397">
        <f t="shared" si="2"/>
        <v>35</v>
      </c>
      <c r="AM47" s="398">
        <f t="shared" si="2"/>
        <v>36</v>
      </c>
    </row>
    <row r="48" spans="2:39" ht="47.25">
      <c r="B48" s="386" t="s">
        <v>1414</v>
      </c>
      <c r="C48" s="424" t="s">
        <v>17</v>
      </c>
      <c r="D48" s="399" t="e">
        <f>IF(D$5&lt;12-#REF!+Kapitalbedarfsplanung!#REF!,0,IF('Kalk. int.'!D$5&gt;12-#REF!+Kapitalbedarfsplanung!#REF!,0,Kapitalbedarfsplanung!$D22))</f>
        <v>#REF!</v>
      </c>
      <c r="E48" s="400" t="e">
        <f>IF(E$5&lt;12-#REF!+Kapitalbedarfsplanung!#REF!,0,IF('Kalk. int.'!E$5&gt;12-#REF!+Kapitalbedarfsplanung!#REF!,0,Kapitalbedarfsplanung!$D22))</f>
        <v>#REF!</v>
      </c>
      <c r="F48" s="400" t="e">
        <f>IF(F$5&lt;12-#REF!+Kapitalbedarfsplanung!#REF!,0,IF('Kalk. int.'!F$5&gt;12-#REF!+Kapitalbedarfsplanung!#REF!,0,Kapitalbedarfsplanung!$D22))</f>
        <v>#REF!</v>
      </c>
      <c r="G48" s="400" t="e">
        <f>IF(G$5&lt;12-#REF!+Kapitalbedarfsplanung!#REF!,0,IF('Kalk. int.'!G$5&gt;12-#REF!+Kapitalbedarfsplanung!#REF!,0,Kapitalbedarfsplanung!$D22))</f>
        <v>#REF!</v>
      </c>
      <c r="H48" s="400" t="e">
        <f>IF(H$5&lt;12-#REF!+Kapitalbedarfsplanung!#REF!,0,IF('Kalk. int.'!H$5&gt;12-#REF!+Kapitalbedarfsplanung!#REF!,0,Kapitalbedarfsplanung!$D22))</f>
        <v>#REF!</v>
      </c>
      <c r="I48" s="400" t="e">
        <f>IF(I$5&lt;12-#REF!+Kapitalbedarfsplanung!#REF!,0,IF('Kalk. int.'!I$5&gt;12-#REF!+Kapitalbedarfsplanung!#REF!,0,Kapitalbedarfsplanung!$D22))</f>
        <v>#REF!</v>
      </c>
      <c r="J48" s="400" t="e">
        <f>IF(J$5&lt;12-#REF!+Kapitalbedarfsplanung!#REF!,0,IF('Kalk. int.'!J$5&gt;12-#REF!+Kapitalbedarfsplanung!#REF!,0,Kapitalbedarfsplanung!$D22))</f>
        <v>#REF!</v>
      </c>
      <c r="K48" s="400" t="e">
        <f>IF(K$5&lt;12-#REF!+Kapitalbedarfsplanung!#REF!,0,IF('Kalk. int.'!K$5&gt;12-#REF!+Kapitalbedarfsplanung!#REF!,0,Kapitalbedarfsplanung!$D22))</f>
        <v>#REF!</v>
      </c>
      <c r="L48" s="400" t="e">
        <f>IF(L$5&lt;12-#REF!+Kapitalbedarfsplanung!#REF!,0,IF('Kalk. int.'!L$5&gt;12-#REF!+Kapitalbedarfsplanung!#REF!,0,Kapitalbedarfsplanung!$D22))</f>
        <v>#REF!</v>
      </c>
      <c r="M48" s="400" t="e">
        <f>IF(M$5&lt;12-#REF!+Kapitalbedarfsplanung!#REF!,0,IF('Kalk. int.'!M$5&gt;12-#REF!+Kapitalbedarfsplanung!#REF!,0,Kapitalbedarfsplanung!$D22))</f>
        <v>#REF!</v>
      </c>
      <c r="N48" s="400" t="e">
        <f>IF(N$5&lt;12-#REF!+Kapitalbedarfsplanung!#REF!,0,IF('Kalk. int.'!N$5&gt;12-#REF!+Kapitalbedarfsplanung!#REF!,0,Kapitalbedarfsplanung!$D22))</f>
        <v>#REF!</v>
      </c>
      <c r="O48" s="400" t="e">
        <f>IF(O$5&lt;12-#REF!+Kapitalbedarfsplanung!#REF!,0,IF('Kalk. int.'!O$5&gt;12-#REF!+Kapitalbedarfsplanung!#REF!,0,Kapitalbedarfsplanung!$D22))</f>
        <v>#REF!</v>
      </c>
      <c r="P48" s="400" t="e">
        <f>IF(P$5&lt;12-#REF!+Kapitalbedarfsplanung!#REF!,0,IF('Kalk. int.'!P$5&gt;12-#REF!+Kapitalbedarfsplanung!#REF!,0,Kapitalbedarfsplanung!$D22))</f>
        <v>#REF!</v>
      </c>
      <c r="Q48" s="400" t="e">
        <f>IF(Q$5&lt;12-#REF!+Kapitalbedarfsplanung!#REF!,0,IF('Kalk. int.'!Q$5&gt;12-#REF!+Kapitalbedarfsplanung!#REF!,0,Kapitalbedarfsplanung!$D22))</f>
        <v>#REF!</v>
      </c>
      <c r="R48" s="400" t="e">
        <f>IF(R$5&lt;12-#REF!+Kapitalbedarfsplanung!#REF!,0,IF('Kalk. int.'!R$5&gt;12-#REF!+Kapitalbedarfsplanung!#REF!,0,Kapitalbedarfsplanung!$D22))</f>
        <v>#REF!</v>
      </c>
      <c r="S48" s="400" t="e">
        <f>IF(S$5&lt;12-#REF!+Kapitalbedarfsplanung!#REF!,0,IF('Kalk. int.'!S$5&gt;12-#REF!+Kapitalbedarfsplanung!#REF!,0,Kapitalbedarfsplanung!$D22))</f>
        <v>#REF!</v>
      </c>
      <c r="T48" s="400" t="e">
        <f>IF(T$5&lt;12-#REF!+Kapitalbedarfsplanung!#REF!,0,IF('Kalk. int.'!T$5&gt;12-#REF!+Kapitalbedarfsplanung!#REF!,0,Kapitalbedarfsplanung!$D22))</f>
        <v>#REF!</v>
      </c>
      <c r="U48" s="400" t="e">
        <f>IF(U$5&lt;12-#REF!+Kapitalbedarfsplanung!#REF!,0,IF('Kalk. int.'!U$5&gt;12-#REF!+Kapitalbedarfsplanung!#REF!,0,Kapitalbedarfsplanung!$D22))</f>
        <v>#REF!</v>
      </c>
      <c r="V48" s="400" t="e">
        <f>IF(V$5&lt;12-#REF!+Kapitalbedarfsplanung!#REF!,0,IF('Kalk. int.'!V$5&gt;12-#REF!+Kapitalbedarfsplanung!#REF!,0,Kapitalbedarfsplanung!$D22))</f>
        <v>#REF!</v>
      </c>
      <c r="W48" s="400" t="e">
        <f>IF(W$5&lt;12-#REF!+Kapitalbedarfsplanung!#REF!,0,IF('Kalk. int.'!W$5&gt;12-#REF!+Kapitalbedarfsplanung!#REF!,0,Kapitalbedarfsplanung!$D22))</f>
        <v>#REF!</v>
      </c>
      <c r="X48" s="400" t="e">
        <f>IF(X$5&lt;12-#REF!+Kapitalbedarfsplanung!#REF!,0,IF('Kalk. int.'!X$5&gt;12-#REF!+Kapitalbedarfsplanung!#REF!,0,Kapitalbedarfsplanung!$D22))</f>
        <v>#REF!</v>
      </c>
      <c r="Y48" s="400" t="e">
        <f>IF(Y$5&lt;12-#REF!+Kapitalbedarfsplanung!#REF!,0,IF('Kalk. int.'!Y$5&gt;12-#REF!+Kapitalbedarfsplanung!#REF!,0,Kapitalbedarfsplanung!$D22))</f>
        <v>#REF!</v>
      </c>
      <c r="Z48" s="400" t="e">
        <f>IF(Z$5&lt;12-#REF!+Kapitalbedarfsplanung!#REF!,0,IF('Kalk. int.'!Z$5&gt;12-#REF!+Kapitalbedarfsplanung!#REF!,0,Kapitalbedarfsplanung!$D22))</f>
        <v>#REF!</v>
      </c>
      <c r="AA48" s="400" t="e">
        <f>IF(AA$5&lt;12-#REF!+Kapitalbedarfsplanung!#REF!,0,IF('Kalk. int.'!AA$5&gt;12-#REF!+Kapitalbedarfsplanung!#REF!,0,Kapitalbedarfsplanung!$D22))</f>
        <v>#REF!</v>
      </c>
      <c r="AB48" s="400" t="e">
        <f>IF(AB$5&lt;12-#REF!+Kapitalbedarfsplanung!#REF!,0,IF('Kalk. int.'!AB$5&gt;12-#REF!+Kapitalbedarfsplanung!#REF!,0,Kapitalbedarfsplanung!$D22))</f>
        <v>#REF!</v>
      </c>
      <c r="AC48" s="400" t="e">
        <f>IF(AC$5&lt;12-#REF!+Kapitalbedarfsplanung!#REF!,0,IF('Kalk. int.'!AC$5&gt;12-#REF!+Kapitalbedarfsplanung!#REF!,0,Kapitalbedarfsplanung!$D22))</f>
        <v>#REF!</v>
      </c>
      <c r="AD48" s="400" t="e">
        <f>IF(AD$5&lt;12-#REF!+Kapitalbedarfsplanung!#REF!,0,IF('Kalk. int.'!AD$5&gt;12-#REF!+Kapitalbedarfsplanung!#REF!,0,Kapitalbedarfsplanung!$D22))</f>
        <v>#REF!</v>
      </c>
      <c r="AE48" s="400" t="e">
        <f>IF(AE$5&lt;12-#REF!+Kapitalbedarfsplanung!#REF!,0,IF('Kalk. int.'!AE$5&gt;12-#REF!+Kapitalbedarfsplanung!#REF!,0,Kapitalbedarfsplanung!$D22))</f>
        <v>#REF!</v>
      </c>
      <c r="AF48" s="400" t="e">
        <f>IF(AF$5&lt;12-#REF!+Kapitalbedarfsplanung!#REF!,0,IF('Kalk. int.'!AF$5&gt;12-#REF!+Kapitalbedarfsplanung!#REF!,0,Kapitalbedarfsplanung!$D22))</f>
        <v>#REF!</v>
      </c>
      <c r="AG48" s="400" t="e">
        <f>IF(AG$5&lt;12-#REF!+Kapitalbedarfsplanung!#REF!,0,IF('Kalk. int.'!AG$5&gt;12-#REF!+Kapitalbedarfsplanung!#REF!,0,Kapitalbedarfsplanung!$D22))</f>
        <v>#REF!</v>
      </c>
      <c r="AH48" s="400" t="e">
        <f>IF(AH$5&lt;12-#REF!+Kapitalbedarfsplanung!#REF!,0,IF('Kalk. int.'!AH$5&gt;12-#REF!+Kapitalbedarfsplanung!#REF!,0,Kapitalbedarfsplanung!$D22))</f>
        <v>#REF!</v>
      </c>
      <c r="AI48" s="400" t="e">
        <f>IF(AI$5&lt;12-#REF!+Kapitalbedarfsplanung!#REF!,0,IF('Kalk. int.'!AI$5&gt;12-#REF!+Kapitalbedarfsplanung!#REF!,0,Kapitalbedarfsplanung!$D22))</f>
        <v>#REF!</v>
      </c>
      <c r="AJ48" s="400" t="e">
        <f>IF(AJ$5&lt;12-#REF!+Kapitalbedarfsplanung!#REF!,0,IF('Kalk. int.'!AJ$5&gt;12-#REF!+Kapitalbedarfsplanung!#REF!,0,Kapitalbedarfsplanung!$D22))</f>
        <v>#REF!</v>
      </c>
      <c r="AK48" s="400" t="e">
        <f>IF(AK$5&lt;12-#REF!+Kapitalbedarfsplanung!#REF!,0,IF('Kalk. int.'!AK$5&gt;12-#REF!+Kapitalbedarfsplanung!#REF!,0,Kapitalbedarfsplanung!$D22))</f>
        <v>#REF!</v>
      </c>
      <c r="AL48" s="400" t="e">
        <f>IF(AL$5&lt;12-#REF!+Kapitalbedarfsplanung!#REF!,0,IF('Kalk. int.'!AL$5&gt;12-#REF!+Kapitalbedarfsplanung!#REF!,0,Kapitalbedarfsplanung!$D22))</f>
        <v>#REF!</v>
      </c>
      <c r="AM48" s="401" t="e">
        <f>IF(AM$5&lt;12-#REF!+Kapitalbedarfsplanung!#REF!,0,IF('Kalk. int.'!AM$5&gt;12-#REF!+Kapitalbedarfsplanung!#REF!,0,Kapitalbedarfsplanung!$D22))</f>
        <v>#REF!</v>
      </c>
    </row>
    <row r="49" spans="1:39" ht="15.75">
      <c r="B49" s="386" t="s">
        <v>18</v>
      </c>
      <c r="C49" s="424" t="s">
        <v>19</v>
      </c>
      <c r="D49" s="399" t="e">
        <f>IF(D$5&lt;12-#REF!+Kapitalbedarfsplanung!#REF!,0,IF('Kalk. int.'!D$5&gt;12-#REF!+Kapitalbedarfsplanung!#REF!,0,Kapitalbedarfsplanung!$D23))</f>
        <v>#REF!</v>
      </c>
      <c r="E49" s="400" t="e">
        <f>IF(E$5&lt;12-#REF!+Kapitalbedarfsplanung!#REF!,0,IF('Kalk. int.'!E$5&gt;12-#REF!+Kapitalbedarfsplanung!#REF!,0,Kapitalbedarfsplanung!$D23))</f>
        <v>#REF!</v>
      </c>
      <c r="F49" s="400" t="e">
        <f>IF(F$5&lt;12-#REF!+Kapitalbedarfsplanung!#REF!,0,IF('Kalk. int.'!F$5&gt;12-#REF!+Kapitalbedarfsplanung!#REF!,0,Kapitalbedarfsplanung!$D23))</f>
        <v>#REF!</v>
      </c>
      <c r="G49" s="400" t="e">
        <f>IF(G$5&lt;12-#REF!+Kapitalbedarfsplanung!#REF!,0,IF('Kalk. int.'!G$5&gt;12-#REF!+Kapitalbedarfsplanung!#REF!,0,Kapitalbedarfsplanung!$D23))</f>
        <v>#REF!</v>
      </c>
      <c r="H49" s="400" t="e">
        <f>IF(H$5&lt;12-#REF!+Kapitalbedarfsplanung!#REF!,0,IF('Kalk. int.'!H$5&gt;12-#REF!+Kapitalbedarfsplanung!#REF!,0,Kapitalbedarfsplanung!$D23))</f>
        <v>#REF!</v>
      </c>
      <c r="I49" s="400" t="e">
        <f>IF(I$5&lt;12-#REF!+Kapitalbedarfsplanung!#REF!,0,IF('Kalk. int.'!I$5&gt;12-#REF!+Kapitalbedarfsplanung!#REF!,0,Kapitalbedarfsplanung!$D23))</f>
        <v>#REF!</v>
      </c>
      <c r="J49" s="400" t="e">
        <f>IF(J$5&lt;12-#REF!+Kapitalbedarfsplanung!#REF!,0,IF('Kalk. int.'!J$5&gt;12-#REF!+Kapitalbedarfsplanung!#REF!,0,Kapitalbedarfsplanung!$D23))</f>
        <v>#REF!</v>
      </c>
      <c r="K49" s="400" t="e">
        <f>IF(K$5&lt;12-#REF!+Kapitalbedarfsplanung!#REF!,0,IF('Kalk. int.'!K$5&gt;12-#REF!+Kapitalbedarfsplanung!#REF!,0,Kapitalbedarfsplanung!$D23))</f>
        <v>#REF!</v>
      </c>
      <c r="L49" s="400" t="e">
        <f>IF(L$5&lt;12-#REF!+Kapitalbedarfsplanung!#REF!,0,IF('Kalk. int.'!L$5&gt;12-#REF!+Kapitalbedarfsplanung!#REF!,0,Kapitalbedarfsplanung!$D23))</f>
        <v>#REF!</v>
      </c>
      <c r="M49" s="400" t="e">
        <f>IF(M$5&lt;12-#REF!+Kapitalbedarfsplanung!#REF!,0,IF('Kalk. int.'!M$5&gt;12-#REF!+Kapitalbedarfsplanung!#REF!,0,Kapitalbedarfsplanung!$D23))</f>
        <v>#REF!</v>
      </c>
      <c r="N49" s="400" t="e">
        <f>IF(N$5&lt;12-#REF!+Kapitalbedarfsplanung!#REF!,0,IF('Kalk. int.'!N$5&gt;12-#REF!+Kapitalbedarfsplanung!#REF!,0,Kapitalbedarfsplanung!$D23))</f>
        <v>#REF!</v>
      </c>
      <c r="O49" s="400" t="e">
        <f>IF(O$5&lt;12-#REF!+Kapitalbedarfsplanung!#REF!,0,IF('Kalk. int.'!O$5&gt;12-#REF!+Kapitalbedarfsplanung!#REF!,0,Kapitalbedarfsplanung!$D23))</f>
        <v>#REF!</v>
      </c>
      <c r="P49" s="400" t="e">
        <f>IF(P$5&lt;12-#REF!+Kapitalbedarfsplanung!#REF!,0,IF('Kalk. int.'!P$5&gt;12-#REF!+Kapitalbedarfsplanung!#REF!,0,Kapitalbedarfsplanung!$D23))</f>
        <v>#REF!</v>
      </c>
      <c r="Q49" s="400" t="e">
        <f>IF(Q$5&lt;12-#REF!+Kapitalbedarfsplanung!#REF!,0,IF('Kalk. int.'!Q$5&gt;12-#REF!+Kapitalbedarfsplanung!#REF!,0,Kapitalbedarfsplanung!$D23))</f>
        <v>#REF!</v>
      </c>
      <c r="R49" s="400" t="e">
        <f>IF(R$5&lt;12-#REF!+Kapitalbedarfsplanung!#REF!,0,IF('Kalk. int.'!R$5&gt;12-#REF!+Kapitalbedarfsplanung!#REF!,0,Kapitalbedarfsplanung!$D23))</f>
        <v>#REF!</v>
      </c>
      <c r="S49" s="400" t="e">
        <f>IF(S$5&lt;12-#REF!+Kapitalbedarfsplanung!#REF!,0,IF('Kalk. int.'!S$5&gt;12-#REF!+Kapitalbedarfsplanung!#REF!,0,Kapitalbedarfsplanung!$D23))</f>
        <v>#REF!</v>
      </c>
      <c r="T49" s="400" t="e">
        <f>IF(T$5&lt;12-#REF!+Kapitalbedarfsplanung!#REF!,0,IF('Kalk. int.'!T$5&gt;12-#REF!+Kapitalbedarfsplanung!#REF!,0,Kapitalbedarfsplanung!$D23))</f>
        <v>#REF!</v>
      </c>
      <c r="U49" s="400" t="e">
        <f>IF(U$5&lt;12-#REF!+Kapitalbedarfsplanung!#REF!,0,IF('Kalk. int.'!U$5&gt;12-#REF!+Kapitalbedarfsplanung!#REF!,0,Kapitalbedarfsplanung!$D23))</f>
        <v>#REF!</v>
      </c>
      <c r="V49" s="400" t="e">
        <f>IF(V$5&lt;12-#REF!+Kapitalbedarfsplanung!#REF!,0,IF('Kalk. int.'!V$5&gt;12-#REF!+Kapitalbedarfsplanung!#REF!,0,Kapitalbedarfsplanung!$D23))</f>
        <v>#REF!</v>
      </c>
      <c r="W49" s="400" t="e">
        <f>IF(W$5&lt;12-#REF!+Kapitalbedarfsplanung!#REF!,0,IF('Kalk. int.'!W$5&gt;12-#REF!+Kapitalbedarfsplanung!#REF!,0,Kapitalbedarfsplanung!$D23))</f>
        <v>#REF!</v>
      </c>
      <c r="X49" s="400" t="e">
        <f>IF(X$5&lt;12-#REF!+Kapitalbedarfsplanung!#REF!,0,IF('Kalk. int.'!X$5&gt;12-#REF!+Kapitalbedarfsplanung!#REF!,0,Kapitalbedarfsplanung!$D23))</f>
        <v>#REF!</v>
      </c>
      <c r="Y49" s="400" t="e">
        <f>IF(Y$5&lt;12-#REF!+Kapitalbedarfsplanung!#REF!,0,IF('Kalk. int.'!Y$5&gt;12-#REF!+Kapitalbedarfsplanung!#REF!,0,Kapitalbedarfsplanung!$D23))</f>
        <v>#REF!</v>
      </c>
      <c r="Z49" s="400" t="e">
        <f>IF(Z$5&lt;12-#REF!+Kapitalbedarfsplanung!#REF!,0,IF('Kalk. int.'!Z$5&gt;12-#REF!+Kapitalbedarfsplanung!#REF!,0,Kapitalbedarfsplanung!$D23))</f>
        <v>#REF!</v>
      </c>
      <c r="AA49" s="400" t="e">
        <f>IF(AA$5&lt;12-#REF!+Kapitalbedarfsplanung!#REF!,0,IF('Kalk. int.'!AA$5&gt;12-#REF!+Kapitalbedarfsplanung!#REF!,0,Kapitalbedarfsplanung!$D23))</f>
        <v>#REF!</v>
      </c>
      <c r="AB49" s="400" t="e">
        <f>IF(AB$5&lt;12-#REF!+Kapitalbedarfsplanung!#REF!,0,IF('Kalk. int.'!AB$5&gt;12-#REF!+Kapitalbedarfsplanung!#REF!,0,Kapitalbedarfsplanung!$D23))</f>
        <v>#REF!</v>
      </c>
      <c r="AC49" s="400" t="e">
        <f>IF(AC$5&lt;12-#REF!+Kapitalbedarfsplanung!#REF!,0,IF('Kalk. int.'!AC$5&gt;12-#REF!+Kapitalbedarfsplanung!#REF!,0,Kapitalbedarfsplanung!$D23))</f>
        <v>#REF!</v>
      </c>
      <c r="AD49" s="400" t="e">
        <f>IF(AD$5&lt;12-#REF!+Kapitalbedarfsplanung!#REF!,0,IF('Kalk. int.'!AD$5&gt;12-#REF!+Kapitalbedarfsplanung!#REF!,0,Kapitalbedarfsplanung!$D23))</f>
        <v>#REF!</v>
      </c>
      <c r="AE49" s="400" t="e">
        <f>IF(AE$5&lt;12-#REF!+Kapitalbedarfsplanung!#REF!,0,IF('Kalk. int.'!AE$5&gt;12-#REF!+Kapitalbedarfsplanung!#REF!,0,Kapitalbedarfsplanung!$D23))</f>
        <v>#REF!</v>
      </c>
      <c r="AF49" s="400" t="e">
        <f>IF(AF$5&lt;12-#REF!+Kapitalbedarfsplanung!#REF!,0,IF('Kalk. int.'!AF$5&gt;12-#REF!+Kapitalbedarfsplanung!#REF!,0,Kapitalbedarfsplanung!$D23))</f>
        <v>#REF!</v>
      </c>
      <c r="AG49" s="400" t="e">
        <f>IF(AG$5&lt;12-#REF!+Kapitalbedarfsplanung!#REF!,0,IF('Kalk. int.'!AG$5&gt;12-#REF!+Kapitalbedarfsplanung!#REF!,0,Kapitalbedarfsplanung!$D23))</f>
        <v>#REF!</v>
      </c>
      <c r="AH49" s="400" t="e">
        <f>IF(AH$5&lt;12-#REF!+Kapitalbedarfsplanung!#REF!,0,IF('Kalk. int.'!AH$5&gt;12-#REF!+Kapitalbedarfsplanung!#REF!,0,Kapitalbedarfsplanung!$D23))</f>
        <v>#REF!</v>
      </c>
      <c r="AI49" s="400" t="e">
        <f>IF(AI$5&lt;12-#REF!+Kapitalbedarfsplanung!#REF!,0,IF('Kalk. int.'!AI$5&gt;12-#REF!+Kapitalbedarfsplanung!#REF!,0,Kapitalbedarfsplanung!$D23))</f>
        <v>#REF!</v>
      </c>
      <c r="AJ49" s="400" t="e">
        <f>IF(AJ$5&lt;12-#REF!+Kapitalbedarfsplanung!#REF!,0,IF('Kalk. int.'!AJ$5&gt;12-#REF!+Kapitalbedarfsplanung!#REF!,0,Kapitalbedarfsplanung!$D23))</f>
        <v>#REF!</v>
      </c>
      <c r="AK49" s="400" t="e">
        <f>IF(AK$5&lt;12-#REF!+Kapitalbedarfsplanung!#REF!,0,IF('Kalk. int.'!AK$5&gt;12-#REF!+Kapitalbedarfsplanung!#REF!,0,Kapitalbedarfsplanung!$D23))</f>
        <v>#REF!</v>
      </c>
      <c r="AL49" s="400" t="e">
        <f>IF(AL$5&lt;12-#REF!+Kapitalbedarfsplanung!#REF!,0,IF('Kalk. int.'!AL$5&gt;12-#REF!+Kapitalbedarfsplanung!#REF!,0,Kapitalbedarfsplanung!$D23))</f>
        <v>#REF!</v>
      </c>
      <c r="AM49" s="401" t="e">
        <f>IF(AM$5&lt;12-#REF!+Kapitalbedarfsplanung!#REF!,0,IF('Kalk. int.'!AM$5&gt;12-#REF!+Kapitalbedarfsplanung!#REF!,0,Kapitalbedarfsplanung!$D23))</f>
        <v>#REF!</v>
      </c>
    </row>
    <row r="50" spans="1:39" ht="15.75">
      <c r="B50" s="386" t="s">
        <v>20</v>
      </c>
      <c r="C50" s="424" t="s">
        <v>17</v>
      </c>
      <c r="D50" s="399" t="e">
        <f>IF(D$5&lt;12-#REF!+Kapitalbedarfsplanung!#REF!,0,IF('Kalk. int.'!D$5&gt;12-#REF!+Kapitalbedarfsplanung!#REF!,0,Kapitalbedarfsplanung!$D24))</f>
        <v>#REF!</v>
      </c>
      <c r="E50" s="400" t="e">
        <f>IF(E$5&lt;12-#REF!+Kapitalbedarfsplanung!#REF!,0,IF('Kalk. int.'!E$5&gt;12-#REF!+Kapitalbedarfsplanung!#REF!,0,Kapitalbedarfsplanung!$D24))</f>
        <v>#REF!</v>
      </c>
      <c r="F50" s="400" t="e">
        <f>IF(F$5&lt;12-#REF!+Kapitalbedarfsplanung!#REF!,0,IF('Kalk. int.'!F$5&gt;12-#REF!+Kapitalbedarfsplanung!#REF!,0,Kapitalbedarfsplanung!$D24))</f>
        <v>#REF!</v>
      </c>
      <c r="G50" s="400" t="e">
        <f>IF(G$5&lt;12-#REF!+Kapitalbedarfsplanung!#REF!,0,IF('Kalk. int.'!G$5&gt;12-#REF!+Kapitalbedarfsplanung!#REF!,0,Kapitalbedarfsplanung!$D24))</f>
        <v>#REF!</v>
      </c>
      <c r="H50" s="400" t="e">
        <f>IF(H$5&lt;12-#REF!+Kapitalbedarfsplanung!#REF!,0,IF('Kalk. int.'!H$5&gt;12-#REF!+Kapitalbedarfsplanung!#REF!,0,Kapitalbedarfsplanung!$D24))</f>
        <v>#REF!</v>
      </c>
      <c r="I50" s="400" t="e">
        <f>IF(I$5&lt;12-#REF!+Kapitalbedarfsplanung!#REF!,0,IF('Kalk. int.'!I$5&gt;12-#REF!+Kapitalbedarfsplanung!#REF!,0,Kapitalbedarfsplanung!$D24))</f>
        <v>#REF!</v>
      </c>
      <c r="J50" s="400" t="e">
        <f>IF(J$5&lt;12-#REF!+Kapitalbedarfsplanung!#REF!,0,IF('Kalk. int.'!J$5&gt;12-#REF!+Kapitalbedarfsplanung!#REF!,0,Kapitalbedarfsplanung!$D24))</f>
        <v>#REF!</v>
      </c>
      <c r="K50" s="400" t="e">
        <f>IF(K$5&lt;12-#REF!+Kapitalbedarfsplanung!#REF!,0,IF('Kalk. int.'!K$5&gt;12-#REF!+Kapitalbedarfsplanung!#REF!,0,Kapitalbedarfsplanung!$D24))</f>
        <v>#REF!</v>
      </c>
      <c r="L50" s="400" t="e">
        <f>IF(L$5&lt;12-#REF!+Kapitalbedarfsplanung!#REF!,0,IF('Kalk. int.'!L$5&gt;12-#REF!+Kapitalbedarfsplanung!#REF!,0,Kapitalbedarfsplanung!$D24))</f>
        <v>#REF!</v>
      </c>
      <c r="M50" s="400" t="e">
        <f>IF(M$5&lt;12-#REF!+Kapitalbedarfsplanung!#REF!,0,IF('Kalk. int.'!M$5&gt;12-#REF!+Kapitalbedarfsplanung!#REF!,0,Kapitalbedarfsplanung!$D24))</f>
        <v>#REF!</v>
      </c>
      <c r="N50" s="400" t="e">
        <f>IF(N$5&lt;12-#REF!+Kapitalbedarfsplanung!#REF!,0,IF('Kalk. int.'!N$5&gt;12-#REF!+Kapitalbedarfsplanung!#REF!,0,Kapitalbedarfsplanung!$D24))</f>
        <v>#REF!</v>
      </c>
      <c r="O50" s="400" t="e">
        <f>IF(O$5&lt;12-#REF!+Kapitalbedarfsplanung!#REF!,0,IF('Kalk. int.'!O$5&gt;12-#REF!+Kapitalbedarfsplanung!#REF!,0,Kapitalbedarfsplanung!$D24))</f>
        <v>#REF!</v>
      </c>
      <c r="P50" s="400" t="e">
        <f>IF(P$5&lt;12-#REF!+Kapitalbedarfsplanung!#REF!,0,IF('Kalk. int.'!P$5&gt;12-#REF!+Kapitalbedarfsplanung!#REF!,0,Kapitalbedarfsplanung!$D24))</f>
        <v>#REF!</v>
      </c>
      <c r="Q50" s="400" t="e">
        <f>IF(Q$5&lt;12-#REF!+Kapitalbedarfsplanung!#REF!,0,IF('Kalk. int.'!Q$5&gt;12-#REF!+Kapitalbedarfsplanung!#REF!,0,Kapitalbedarfsplanung!$D24))</f>
        <v>#REF!</v>
      </c>
      <c r="R50" s="400" t="e">
        <f>IF(R$5&lt;12-#REF!+Kapitalbedarfsplanung!#REF!,0,IF('Kalk. int.'!R$5&gt;12-#REF!+Kapitalbedarfsplanung!#REF!,0,Kapitalbedarfsplanung!$D24))</f>
        <v>#REF!</v>
      </c>
      <c r="S50" s="400" t="e">
        <f>IF(S$5&lt;12-#REF!+Kapitalbedarfsplanung!#REF!,0,IF('Kalk. int.'!S$5&gt;12-#REF!+Kapitalbedarfsplanung!#REF!,0,Kapitalbedarfsplanung!$D24))</f>
        <v>#REF!</v>
      </c>
      <c r="T50" s="400" t="e">
        <f>IF(T$5&lt;12-#REF!+Kapitalbedarfsplanung!#REF!,0,IF('Kalk. int.'!T$5&gt;12-#REF!+Kapitalbedarfsplanung!#REF!,0,Kapitalbedarfsplanung!$D24))</f>
        <v>#REF!</v>
      </c>
      <c r="U50" s="400" t="e">
        <f>IF(U$5&lt;12-#REF!+Kapitalbedarfsplanung!#REF!,0,IF('Kalk. int.'!U$5&gt;12-#REF!+Kapitalbedarfsplanung!#REF!,0,Kapitalbedarfsplanung!$D24))</f>
        <v>#REF!</v>
      </c>
      <c r="V50" s="400" t="e">
        <f>IF(V$5&lt;12-#REF!+Kapitalbedarfsplanung!#REF!,0,IF('Kalk. int.'!V$5&gt;12-#REF!+Kapitalbedarfsplanung!#REF!,0,Kapitalbedarfsplanung!$D24))</f>
        <v>#REF!</v>
      </c>
      <c r="W50" s="400" t="e">
        <f>IF(W$5&lt;12-#REF!+Kapitalbedarfsplanung!#REF!,0,IF('Kalk. int.'!W$5&gt;12-#REF!+Kapitalbedarfsplanung!#REF!,0,Kapitalbedarfsplanung!$D24))</f>
        <v>#REF!</v>
      </c>
      <c r="X50" s="400" t="e">
        <f>IF(X$5&lt;12-#REF!+Kapitalbedarfsplanung!#REF!,0,IF('Kalk. int.'!X$5&gt;12-#REF!+Kapitalbedarfsplanung!#REF!,0,Kapitalbedarfsplanung!$D24))</f>
        <v>#REF!</v>
      </c>
      <c r="Y50" s="400" t="e">
        <f>IF(Y$5&lt;12-#REF!+Kapitalbedarfsplanung!#REF!,0,IF('Kalk. int.'!Y$5&gt;12-#REF!+Kapitalbedarfsplanung!#REF!,0,Kapitalbedarfsplanung!$D24))</f>
        <v>#REF!</v>
      </c>
      <c r="Z50" s="400" t="e">
        <f>IF(Z$5&lt;12-#REF!+Kapitalbedarfsplanung!#REF!,0,IF('Kalk. int.'!Z$5&gt;12-#REF!+Kapitalbedarfsplanung!#REF!,0,Kapitalbedarfsplanung!$D24))</f>
        <v>#REF!</v>
      </c>
      <c r="AA50" s="400" t="e">
        <f>IF(AA$5&lt;12-#REF!+Kapitalbedarfsplanung!#REF!,0,IF('Kalk. int.'!AA$5&gt;12-#REF!+Kapitalbedarfsplanung!#REF!,0,Kapitalbedarfsplanung!$D24))</f>
        <v>#REF!</v>
      </c>
      <c r="AB50" s="400" t="e">
        <f>IF(AB$5&lt;12-#REF!+Kapitalbedarfsplanung!#REF!,0,IF('Kalk. int.'!AB$5&gt;12-#REF!+Kapitalbedarfsplanung!#REF!,0,Kapitalbedarfsplanung!$D24))</f>
        <v>#REF!</v>
      </c>
      <c r="AC50" s="400" t="e">
        <f>IF(AC$5&lt;12-#REF!+Kapitalbedarfsplanung!#REF!,0,IF('Kalk. int.'!AC$5&gt;12-#REF!+Kapitalbedarfsplanung!#REF!,0,Kapitalbedarfsplanung!$D24))</f>
        <v>#REF!</v>
      </c>
      <c r="AD50" s="400" t="e">
        <f>IF(AD$5&lt;12-#REF!+Kapitalbedarfsplanung!#REF!,0,IF('Kalk. int.'!AD$5&gt;12-#REF!+Kapitalbedarfsplanung!#REF!,0,Kapitalbedarfsplanung!$D24))</f>
        <v>#REF!</v>
      </c>
      <c r="AE50" s="400" t="e">
        <f>IF(AE$5&lt;12-#REF!+Kapitalbedarfsplanung!#REF!,0,IF('Kalk. int.'!AE$5&gt;12-#REF!+Kapitalbedarfsplanung!#REF!,0,Kapitalbedarfsplanung!$D24))</f>
        <v>#REF!</v>
      </c>
      <c r="AF50" s="400" t="e">
        <f>IF(AF$5&lt;12-#REF!+Kapitalbedarfsplanung!#REF!,0,IF('Kalk. int.'!AF$5&gt;12-#REF!+Kapitalbedarfsplanung!#REF!,0,Kapitalbedarfsplanung!$D24))</f>
        <v>#REF!</v>
      </c>
      <c r="AG50" s="400" t="e">
        <f>IF(AG$5&lt;12-#REF!+Kapitalbedarfsplanung!#REF!,0,IF('Kalk. int.'!AG$5&gt;12-#REF!+Kapitalbedarfsplanung!#REF!,0,Kapitalbedarfsplanung!$D24))</f>
        <v>#REF!</v>
      </c>
      <c r="AH50" s="400" t="e">
        <f>IF(AH$5&lt;12-#REF!+Kapitalbedarfsplanung!#REF!,0,IF('Kalk. int.'!AH$5&gt;12-#REF!+Kapitalbedarfsplanung!#REF!,0,Kapitalbedarfsplanung!$D24))</f>
        <v>#REF!</v>
      </c>
      <c r="AI50" s="400" t="e">
        <f>IF(AI$5&lt;12-#REF!+Kapitalbedarfsplanung!#REF!,0,IF('Kalk. int.'!AI$5&gt;12-#REF!+Kapitalbedarfsplanung!#REF!,0,Kapitalbedarfsplanung!$D24))</f>
        <v>#REF!</v>
      </c>
      <c r="AJ50" s="400" t="e">
        <f>IF(AJ$5&lt;12-#REF!+Kapitalbedarfsplanung!#REF!,0,IF('Kalk. int.'!AJ$5&gt;12-#REF!+Kapitalbedarfsplanung!#REF!,0,Kapitalbedarfsplanung!$D24))</f>
        <v>#REF!</v>
      </c>
      <c r="AK50" s="400" t="e">
        <f>IF(AK$5&lt;12-#REF!+Kapitalbedarfsplanung!#REF!,0,IF('Kalk. int.'!AK$5&gt;12-#REF!+Kapitalbedarfsplanung!#REF!,0,Kapitalbedarfsplanung!$D24))</f>
        <v>#REF!</v>
      </c>
      <c r="AL50" s="400" t="e">
        <f>IF(AL$5&lt;12-#REF!+Kapitalbedarfsplanung!#REF!,0,IF('Kalk. int.'!AL$5&gt;12-#REF!+Kapitalbedarfsplanung!#REF!,0,Kapitalbedarfsplanung!$D24))</f>
        <v>#REF!</v>
      </c>
      <c r="AM50" s="401" t="e">
        <f>IF(AM$5&lt;12-#REF!+Kapitalbedarfsplanung!#REF!,0,IF('Kalk. int.'!AM$5&gt;12-#REF!+Kapitalbedarfsplanung!#REF!,0,Kapitalbedarfsplanung!$D24))</f>
        <v>#REF!</v>
      </c>
    </row>
    <row r="51" spans="1:39" ht="15.75">
      <c r="B51" s="386" t="s">
        <v>1415</v>
      </c>
      <c r="C51" s="424" t="s">
        <v>17</v>
      </c>
      <c r="D51" s="399" t="e">
        <f>IF(D$5&lt;12-#REF!+Kapitalbedarfsplanung!#REF!,0,IF('Kalk. int.'!D$5&gt;12-#REF!+Kapitalbedarfsplanung!#REF!,0,Kapitalbedarfsplanung!$D25))</f>
        <v>#REF!</v>
      </c>
      <c r="E51" s="400" t="e">
        <f>IF(E$5&lt;12-#REF!+Kapitalbedarfsplanung!#REF!,0,IF('Kalk. int.'!E$5&gt;12-#REF!+Kapitalbedarfsplanung!#REF!,0,Kapitalbedarfsplanung!$D25))</f>
        <v>#REF!</v>
      </c>
      <c r="F51" s="400" t="e">
        <f>IF(F$5&lt;12-#REF!+Kapitalbedarfsplanung!#REF!,0,IF('Kalk. int.'!F$5&gt;12-#REF!+Kapitalbedarfsplanung!#REF!,0,Kapitalbedarfsplanung!$D25))</f>
        <v>#REF!</v>
      </c>
      <c r="G51" s="400" t="e">
        <f>IF(G$5&lt;12-#REF!+Kapitalbedarfsplanung!#REF!,0,IF('Kalk. int.'!G$5&gt;12-#REF!+Kapitalbedarfsplanung!#REF!,0,Kapitalbedarfsplanung!$D25))</f>
        <v>#REF!</v>
      </c>
      <c r="H51" s="400" t="e">
        <f>IF(H$5&lt;12-#REF!+Kapitalbedarfsplanung!#REF!,0,IF('Kalk. int.'!H$5&gt;12-#REF!+Kapitalbedarfsplanung!#REF!,0,Kapitalbedarfsplanung!$D25))</f>
        <v>#REF!</v>
      </c>
      <c r="I51" s="400" t="e">
        <f>IF(I$5&lt;12-#REF!+Kapitalbedarfsplanung!#REF!,0,IF('Kalk. int.'!I$5&gt;12-#REF!+Kapitalbedarfsplanung!#REF!,0,Kapitalbedarfsplanung!$D25))</f>
        <v>#REF!</v>
      </c>
      <c r="J51" s="400" t="e">
        <f>IF(J$5&lt;12-#REF!+Kapitalbedarfsplanung!#REF!,0,IF('Kalk. int.'!J$5&gt;12-#REF!+Kapitalbedarfsplanung!#REF!,0,Kapitalbedarfsplanung!$D25))</f>
        <v>#REF!</v>
      </c>
      <c r="K51" s="400" t="e">
        <f>IF(K$5&lt;12-#REF!+Kapitalbedarfsplanung!#REF!,0,IF('Kalk. int.'!K$5&gt;12-#REF!+Kapitalbedarfsplanung!#REF!,0,Kapitalbedarfsplanung!$D25))</f>
        <v>#REF!</v>
      </c>
      <c r="L51" s="400" t="e">
        <f>IF(L$5&lt;12-#REF!+Kapitalbedarfsplanung!#REF!,0,IF('Kalk. int.'!L$5&gt;12-#REF!+Kapitalbedarfsplanung!#REF!,0,Kapitalbedarfsplanung!$D25))</f>
        <v>#REF!</v>
      </c>
      <c r="M51" s="400" t="e">
        <f>IF(M$5&lt;12-#REF!+Kapitalbedarfsplanung!#REF!,0,IF('Kalk. int.'!M$5&gt;12-#REF!+Kapitalbedarfsplanung!#REF!,0,Kapitalbedarfsplanung!$D25))</f>
        <v>#REF!</v>
      </c>
      <c r="N51" s="400" t="e">
        <f>IF(N$5&lt;12-#REF!+Kapitalbedarfsplanung!#REF!,0,IF('Kalk. int.'!N$5&gt;12-#REF!+Kapitalbedarfsplanung!#REF!,0,Kapitalbedarfsplanung!$D25))</f>
        <v>#REF!</v>
      </c>
      <c r="O51" s="400" t="e">
        <f>IF(O$5&lt;12-#REF!+Kapitalbedarfsplanung!#REF!,0,IF('Kalk. int.'!O$5&gt;12-#REF!+Kapitalbedarfsplanung!#REF!,0,Kapitalbedarfsplanung!$D25))</f>
        <v>#REF!</v>
      </c>
      <c r="P51" s="400" t="e">
        <f>IF(P$5&lt;12-#REF!+Kapitalbedarfsplanung!#REF!,0,IF('Kalk. int.'!P$5&gt;12-#REF!+Kapitalbedarfsplanung!#REF!,0,Kapitalbedarfsplanung!$D25))</f>
        <v>#REF!</v>
      </c>
      <c r="Q51" s="400" t="e">
        <f>IF(Q$5&lt;12-#REF!+Kapitalbedarfsplanung!#REF!,0,IF('Kalk. int.'!Q$5&gt;12-#REF!+Kapitalbedarfsplanung!#REF!,0,Kapitalbedarfsplanung!$D25))</f>
        <v>#REF!</v>
      </c>
      <c r="R51" s="400" t="e">
        <f>IF(R$5&lt;12-#REF!+Kapitalbedarfsplanung!#REF!,0,IF('Kalk. int.'!R$5&gt;12-#REF!+Kapitalbedarfsplanung!#REF!,0,Kapitalbedarfsplanung!$D25))</f>
        <v>#REF!</v>
      </c>
      <c r="S51" s="400" t="e">
        <f>IF(S$5&lt;12-#REF!+Kapitalbedarfsplanung!#REF!,0,IF('Kalk. int.'!S$5&gt;12-#REF!+Kapitalbedarfsplanung!#REF!,0,Kapitalbedarfsplanung!$D25))</f>
        <v>#REF!</v>
      </c>
      <c r="T51" s="400" t="e">
        <f>IF(T$5&lt;12-#REF!+Kapitalbedarfsplanung!#REF!,0,IF('Kalk. int.'!T$5&gt;12-#REF!+Kapitalbedarfsplanung!#REF!,0,Kapitalbedarfsplanung!$D25))</f>
        <v>#REF!</v>
      </c>
      <c r="U51" s="400" t="e">
        <f>IF(U$5&lt;12-#REF!+Kapitalbedarfsplanung!#REF!,0,IF('Kalk. int.'!U$5&gt;12-#REF!+Kapitalbedarfsplanung!#REF!,0,Kapitalbedarfsplanung!$D25))</f>
        <v>#REF!</v>
      </c>
      <c r="V51" s="400" t="e">
        <f>IF(V$5&lt;12-#REF!+Kapitalbedarfsplanung!#REF!,0,IF('Kalk. int.'!V$5&gt;12-#REF!+Kapitalbedarfsplanung!#REF!,0,Kapitalbedarfsplanung!$D25))</f>
        <v>#REF!</v>
      </c>
      <c r="W51" s="400" t="e">
        <f>IF(W$5&lt;12-#REF!+Kapitalbedarfsplanung!#REF!,0,IF('Kalk. int.'!W$5&gt;12-#REF!+Kapitalbedarfsplanung!#REF!,0,Kapitalbedarfsplanung!$D25))</f>
        <v>#REF!</v>
      </c>
      <c r="X51" s="400" t="e">
        <f>IF(X$5&lt;12-#REF!+Kapitalbedarfsplanung!#REF!,0,IF('Kalk. int.'!X$5&gt;12-#REF!+Kapitalbedarfsplanung!#REF!,0,Kapitalbedarfsplanung!$D25))</f>
        <v>#REF!</v>
      </c>
      <c r="Y51" s="400" t="e">
        <f>IF(Y$5&lt;12-#REF!+Kapitalbedarfsplanung!#REF!,0,IF('Kalk. int.'!Y$5&gt;12-#REF!+Kapitalbedarfsplanung!#REF!,0,Kapitalbedarfsplanung!$D25))</f>
        <v>#REF!</v>
      </c>
      <c r="Z51" s="400" t="e">
        <f>IF(Z$5&lt;12-#REF!+Kapitalbedarfsplanung!#REF!,0,IF('Kalk. int.'!Z$5&gt;12-#REF!+Kapitalbedarfsplanung!#REF!,0,Kapitalbedarfsplanung!$D25))</f>
        <v>#REF!</v>
      </c>
      <c r="AA51" s="400" t="e">
        <f>IF(AA$5&lt;12-#REF!+Kapitalbedarfsplanung!#REF!,0,IF('Kalk. int.'!AA$5&gt;12-#REF!+Kapitalbedarfsplanung!#REF!,0,Kapitalbedarfsplanung!$D25))</f>
        <v>#REF!</v>
      </c>
      <c r="AB51" s="400" t="e">
        <f>IF(AB$5&lt;12-#REF!+Kapitalbedarfsplanung!#REF!,0,IF('Kalk. int.'!AB$5&gt;12-#REF!+Kapitalbedarfsplanung!#REF!,0,Kapitalbedarfsplanung!$D25))</f>
        <v>#REF!</v>
      </c>
      <c r="AC51" s="400" t="e">
        <f>IF(AC$5&lt;12-#REF!+Kapitalbedarfsplanung!#REF!,0,IF('Kalk. int.'!AC$5&gt;12-#REF!+Kapitalbedarfsplanung!#REF!,0,Kapitalbedarfsplanung!$D25))</f>
        <v>#REF!</v>
      </c>
      <c r="AD51" s="400" t="e">
        <f>IF(AD$5&lt;12-#REF!+Kapitalbedarfsplanung!#REF!,0,IF('Kalk. int.'!AD$5&gt;12-#REF!+Kapitalbedarfsplanung!#REF!,0,Kapitalbedarfsplanung!$D25))</f>
        <v>#REF!</v>
      </c>
      <c r="AE51" s="400" t="e">
        <f>IF(AE$5&lt;12-#REF!+Kapitalbedarfsplanung!#REF!,0,IF('Kalk. int.'!AE$5&gt;12-#REF!+Kapitalbedarfsplanung!#REF!,0,Kapitalbedarfsplanung!$D25))</f>
        <v>#REF!</v>
      </c>
      <c r="AF51" s="400" t="e">
        <f>IF(AF$5&lt;12-#REF!+Kapitalbedarfsplanung!#REF!,0,IF('Kalk. int.'!AF$5&gt;12-#REF!+Kapitalbedarfsplanung!#REF!,0,Kapitalbedarfsplanung!$D25))</f>
        <v>#REF!</v>
      </c>
      <c r="AG51" s="400" t="e">
        <f>IF(AG$5&lt;12-#REF!+Kapitalbedarfsplanung!#REF!,0,IF('Kalk. int.'!AG$5&gt;12-#REF!+Kapitalbedarfsplanung!#REF!,0,Kapitalbedarfsplanung!$D25))</f>
        <v>#REF!</v>
      </c>
      <c r="AH51" s="400" t="e">
        <f>IF(AH$5&lt;12-#REF!+Kapitalbedarfsplanung!#REF!,0,IF('Kalk. int.'!AH$5&gt;12-#REF!+Kapitalbedarfsplanung!#REF!,0,Kapitalbedarfsplanung!$D25))</f>
        <v>#REF!</v>
      </c>
      <c r="AI51" s="400" t="e">
        <f>IF(AI$5&lt;12-#REF!+Kapitalbedarfsplanung!#REF!,0,IF('Kalk. int.'!AI$5&gt;12-#REF!+Kapitalbedarfsplanung!#REF!,0,Kapitalbedarfsplanung!$D25))</f>
        <v>#REF!</v>
      </c>
      <c r="AJ51" s="400" t="e">
        <f>IF(AJ$5&lt;12-#REF!+Kapitalbedarfsplanung!#REF!,0,IF('Kalk. int.'!AJ$5&gt;12-#REF!+Kapitalbedarfsplanung!#REF!,0,Kapitalbedarfsplanung!$D25))</f>
        <v>#REF!</v>
      </c>
      <c r="AK51" s="400" t="e">
        <f>IF(AK$5&lt;12-#REF!+Kapitalbedarfsplanung!#REF!,0,IF('Kalk. int.'!AK$5&gt;12-#REF!+Kapitalbedarfsplanung!#REF!,0,Kapitalbedarfsplanung!$D25))</f>
        <v>#REF!</v>
      </c>
      <c r="AL51" s="400" t="e">
        <f>IF(AL$5&lt;12-#REF!+Kapitalbedarfsplanung!#REF!,0,IF('Kalk. int.'!AL$5&gt;12-#REF!+Kapitalbedarfsplanung!#REF!,0,Kapitalbedarfsplanung!$D25))</f>
        <v>#REF!</v>
      </c>
      <c r="AM51" s="401" t="e">
        <f>IF(AM$5&lt;12-#REF!+Kapitalbedarfsplanung!#REF!,0,IF('Kalk. int.'!AM$5&gt;12-#REF!+Kapitalbedarfsplanung!#REF!,0,Kapitalbedarfsplanung!$D25))</f>
        <v>#REF!</v>
      </c>
    </row>
    <row r="52" spans="1:39" ht="31.5">
      <c r="B52" s="386" t="s">
        <v>1416</v>
      </c>
      <c r="C52" s="424" t="s">
        <v>17</v>
      </c>
      <c r="D52" s="399" t="e">
        <f>IF(D$5&lt;12-#REF!+Kapitalbedarfsplanung!#REF!,0,IF('Kalk. int.'!D$5&gt;12-#REF!+Kapitalbedarfsplanung!#REF!,0,Kapitalbedarfsplanung!$D26))</f>
        <v>#REF!</v>
      </c>
      <c r="E52" s="400" t="e">
        <f>IF(E$5&lt;12-#REF!+Kapitalbedarfsplanung!#REF!,0,IF('Kalk. int.'!E$5&gt;12-#REF!+Kapitalbedarfsplanung!#REF!,0,Kapitalbedarfsplanung!$D26))</f>
        <v>#REF!</v>
      </c>
      <c r="F52" s="400" t="e">
        <f>IF(F$5&lt;12-#REF!+Kapitalbedarfsplanung!#REF!,0,IF('Kalk. int.'!F$5&gt;12-#REF!+Kapitalbedarfsplanung!#REF!,0,Kapitalbedarfsplanung!$D26))</f>
        <v>#REF!</v>
      </c>
      <c r="G52" s="400" t="e">
        <f>IF(G$5&lt;12-#REF!+Kapitalbedarfsplanung!#REF!,0,IF('Kalk. int.'!G$5&gt;12-#REF!+Kapitalbedarfsplanung!#REF!,0,Kapitalbedarfsplanung!$D26))</f>
        <v>#REF!</v>
      </c>
      <c r="H52" s="400" t="e">
        <f>IF(H$5&lt;12-#REF!+Kapitalbedarfsplanung!#REF!,0,IF('Kalk. int.'!H$5&gt;12-#REF!+Kapitalbedarfsplanung!#REF!,0,Kapitalbedarfsplanung!$D26))</f>
        <v>#REF!</v>
      </c>
      <c r="I52" s="400" t="e">
        <f>IF(I$5&lt;12-#REF!+Kapitalbedarfsplanung!#REF!,0,IF('Kalk. int.'!I$5&gt;12-#REF!+Kapitalbedarfsplanung!#REF!,0,Kapitalbedarfsplanung!$D26))</f>
        <v>#REF!</v>
      </c>
      <c r="J52" s="400" t="e">
        <f>IF(J$5&lt;12-#REF!+Kapitalbedarfsplanung!#REF!,0,IF('Kalk. int.'!J$5&gt;12-#REF!+Kapitalbedarfsplanung!#REF!,0,Kapitalbedarfsplanung!$D26))</f>
        <v>#REF!</v>
      </c>
      <c r="K52" s="400" t="e">
        <f>IF(K$5&lt;12-#REF!+Kapitalbedarfsplanung!#REF!,0,IF('Kalk. int.'!K$5&gt;12-#REF!+Kapitalbedarfsplanung!#REF!,0,Kapitalbedarfsplanung!$D26))</f>
        <v>#REF!</v>
      </c>
      <c r="L52" s="400" t="e">
        <f>IF(L$5&lt;12-#REF!+Kapitalbedarfsplanung!#REF!,0,IF('Kalk. int.'!L$5&gt;12-#REF!+Kapitalbedarfsplanung!#REF!,0,Kapitalbedarfsplanung!$D26))</f>
        <v>#REF!</v>
      </c>
      <c r="M52" s="400" t="e">
        <f>IF(M$5&lt;12-#REF!+Kapitalbedarfsplanung!#REF!,0,IF('Kalk. int.'!M$5&gt;12-#REF!+Kapitalbedarfsplanung!#REF!,0,Kapitalbedarfsplanung!$D26))</f>
        <v>#REF!</v>
      </c>
      <c r="N52" s="400" t="e">
        <f>IF(N$5&lt;12-#REF!+Kapitalbedarfsplanung!#REF!,0,IF('Kalk. int.'!N$5&gt;12-#REF!+Kapitalbedarfsplanung!#REF!,0,Kapitalbedarfsplanung!$D26))</f>
        <v>#REF!</v>
      </c>
      <c r="O52" s="400" t="e">
        <f>IF(O$5&lt;12-#REF!+Kapitalbedarfsplanung!#REF!,0,IF('Kalk. int.'!O$5&gt;12-#REF!+Kapitalbedarfsplanung!#REF!,0,Kapitalbedarfsplanung!$D26))</f>
        <v>#REF!</v>
      </c>
      <c r="P52" s="400" t="e">
        <f>IF(P$5&lt;12-#REF!+Kapitalbedarfsplanung!#REF!,0,IF('Kalk. int.'!P$5&gt;12-#REF!+Kapitalbedarfsplanung!#REF!,0,Kapitalbedarfsplanung!$D26))</f>
        <v>#REF!</v>
      </c>
      <c r="Q52" s="400" t="e">
        <f>IF(Q$5&lt;12-#REF!+Kapitalbedarfsplanung!#REF!,0,IF('Kalk. int.'!Q$5&gt;12-#REF!+Kapitalbedarfsplanung!#REF!,0,Kapitalbedarfsplanung!$D26))</f>
        <v>#REF!</v>
      </c>
      <c r="R52" s="400" t="e">
        <f>IF(R$5&lt;12-#REF!+Kapitalbedarfsplanung!#REF!,0,IF('Kalk. int.'!R$5&gt;12-#REF!+Kapitalbedarfsplanung!#REF!,0,Kapitalbedarfsplanung!$D26))</f>
        <v>#REF!</v>
      </c>
      <c r="S52" s="400" t="e">
        <f>IF(S$5&lt;12-#REF!+Kapitalbedarfsplanung!#REF!,0,IF('Kalk. int.'!S$5&gt;12-#REF!+Kapitalbedarfsplanung!#REF!,0,Kapitalbedarfsplanung!$D26))</f>
        <v>#REF!</v>
      </c>
      <c r="T52" s="400" t="e">
        <f>IF(T$5&lt;12-#REF!+Kapitalbedarfsplanung!#REF!,0,IF('Kalk. int.'!T$5&gt;12-#REF!+Kapitalbedarfsplanung!#REF!,0,Kapitalbedarfsplanung!$D26))</f>
        <v>#REF!</v>
      </c>
      <c r="U52" s="400" t="e">
        <f>IF(U$5&lt;12-#REF!+Kapitalbedarfsplanung!#REF!,0,IF('Kalk. int.'!U$5&gt;12-#REF!+Kapitalbedarfsplanung!#REF!,0,Kapitalbedarfsplanung!$D26))</f>
        <v>#REF!</v>
      </c>
      <c r="V52" s="400" t="e">
        <f>IF(V$5&lt;12-#REF!+Kapitalbedarfsplanung!#REF!,0,IF('Kalk. int.'!V$5&gt;12-#REF!+Kapitalbedarfsplanung!#REF!,0,Kapitalbedarfsplanung!$D26))</f>
        <v>#REF!</v>
      </c>
      <c r="W52" s="400" t="e">
        <f>IF(W$5&lt;12-#REF!+Kapitalbedarfsplanung!#REF!,0,IF('Kalk. int.'!W$5&gt;12-#REF!+Kapitalbedarfsplanung!#REF!,0,Kapitalbedarfsplanung!$D26))</f>
        <v>#REF!</v>
      </c>
      <c r="X52" s="400" t="e">
        <f>IF(X$5&lt;12-#REF!+Kapitalbedarfsplanung!#REF!,0,IF('Kalk. int.'!X$5&gt;12-#REF!+Kapitalbedarfsplanung!#REF!,0,Kapitalbedarfsplanung!$D26))</f>
        <v>#REF!</v>
      </c>
      <c r="Y52" s="400" t="e">
        <f>IF(Y$5&lt;12-#REF!+Kapitalbedarfsplanung!#REF!,0,IF('Kalk. int.'!Y$5&gt;12-#REF!+Kapitalbedarfsplanung!#REF!,0,Kapitalbedarfsplanung!$D26))</f>
        <v>#REF!</v>
      </c>
      <c r="Z52" s="400" t="e">
        <f>IF(Z$5&lt;12-#REF!+Kapitalbedarfsplanung!#REF!,0,IF('Kalk. int.'!Z$5&gt;12-#REF!+Kapitalbedarfsplanung!#REF!,0,Kapitalbedarfsplanung!$D26))</f>
        <v>#REF!</v>
      </c>
      <c r="AA52" s="400" t="e">
        <f>IF(AA$5&lt;12-#REF!+Kapitalbedarfsplanung!#REF!,0,IF('Kalk. int.'!AA$5&gt;12-#REF!+Kapitalbedarfsplanung!#REF!,0,Kapitalbedarfsplanung!$D26))</f>
        <v>#REF!</v>
      </c>
      <c r="AB52" s="400" t="e">
        <f>IF(AB$5&lt;12-#REF!+Kapitalbedarfsplanung!#REF!,0,IF('Kalk. int.'!AB$5&gt;12-#REF!+Kapitalbedarfsplanung!#REF!,0,Kapitalbedarfsplanung!$D26))</f>
        <v>#REF!</v>
      </c>
      <c r="AC52" s="400" t="e">
        <f>IF(AC$5&lt;12-#REF!+Kapitalbedarfsplanung!#REF!,0,IF('Kalk. int.'!AC$5&gt;12-#REF!+Kapitalbedarfsplanung!#REF!,0,Kapitalbedarfsplanung!$D26))</f>
        <v>#REF!</v>
      </c>
      <c r="AD52" s="400" t="e">
        <f>IF(AD$5&lt;12-#REF!+Kapitalbedarfsplanung!#REF!,0,IF('Kalk. int.'!AD$5&gt;12-#REF!+Kapitalbedarfsplanung!#REF!,0,Kapitalbedarfsplanung!$D26))</f>
        <v>#REF!</v>
      </c>
      <c r="AE52" s="400" t="e">
        <f>IF(AE$5&lt;12-#REF!+Kapitalbedarfsplanung!#REF!,0,IF('Kalk. int.'!AE$5&gt;12-#REF!+Kapitalbedarfsplanung!#REF!,0,Kapitalbedarfsplanung!$D26))</f>
        <v>#REF!</v>
      </c>
      <c r="AF52" s="400" t="e">
        <f>IF(AF$5&lt;12-#REF!+Kapitalbedarfsplanung!#REF!,0,IF('Kalk. int.'!AF$5&gt;12-#REF!+Kapitalbedarfsplanung!#REF!,0,Kapitalbedarfsplanung!$D26))</f>
        <v>#REF!</v>
      </c>
      <c r="AG52" s="400" t="e">
        <f>IF(AG$5&lt;12-#REF!+Kapitalbedarfsplanung!#REF!,0,IF('Kalk. int.'!AG$5&gt;12-#REF!+Kapitalbedarfsplanung!#REF!,0,Kapitalbedarfsplanung!$D26))</f>
        <v>#REF!</v>
      </c>
      <c r="AH52" s="400" t="e">
        <f>IF(AH$5&lt;12-#REF!+Kapitalbedarfsplanung!#REF!,0,IF('Kalk. int.'!AH$5&gt;12-#REF!+Kapitalbedarfsplanung!#REF!,0,Kapitalbedarfsplanung!$D26))</f>
        <v>#REF!</v>
      </c>
      <c r="AI52" s="400" t="e">
        <f>IF(AI$5&lt;12-#REF!+Kapitalbedarfsplanung!#REF!,0,IF('Kalk. int.'!AI$5&gt;12-#REF!+Kapitalbedarfsplanung!#REF!,0,Kapitalbedarfsplanung!$D26))</f>
        <v>#REF!</v>
      </c>
      <c r="AJ52" s="400" t="e">
        <f>IF(AJ$5&lt;12-#REF!+Kapitalbedarfsplanung!#REF!,0,IF('Kalk. int.'!AJ$5&gt;12-#REF!+Kapitalbedarfsplanung!#REF!,0,Kapitalbedarfsplanung!$D26))</f>
        <v>#REF!</v>
      </c>
      <c r="AK52" s="400" t="e">
        <f>IF(AK$5&lt;12-#REF!+Kapitalbedarfsplanung!#REF!,0,IF('Kalk. int.'!AK$5&gt;12-#REF!+Kapitalbedarfsplanung!#REF!,0,Kapitalbedarfsplanung!$D26))</f>
        <v>#REF!</v>
      </c>
      <c r="AL52" s="400" t="e">
        <f>IF(AL$5&lt;12-#REF!+Kapitalbedarfsplanung!#REF!,0,IF('Kalk. int.'!AL$5&gt;12-#REF!+Kapitalbedarfsplanung!#REF!,0,Kapitalbedarfsplanung!$D26))</f>
        <v>#REF!</v>
      </c>
      <c r="AM52" s="401" t="e">
        <f>IF(AM$5&lt;12-#REF!+Kapitalbedarfsplanung!#REF!,0,IF('Kalk. int.'!AM$5&gt;12-#REF!+Kapitalbedarfsplanung!#REF!,0,Kapitalbedarfsplanung!$D26))</f>
        <v>#REF!</v>
      </c>
    </row>
    <row r="53" spans="1:39" ht="31.5">
      <c r="B53" s="387" t="s">
        <v>21</v>
      </c>
      <c r="C53" s="424" t="s">
        <v>17</v>
      </c>
      <c r="D53" s="399" t="e">
        <f>IF(D$5&lt;12-#REF!+Kapitalbedarfsplanung!#REF!,0,IF('Kalk. int.'!D$5&gt;12-#REF!+Kapitalbedarfsplanung!#REF!,0,Kapitalbedarfsplanung!$D27))</f>
        <v>#REF!</v>
      </c>
      <c r="E53" s="400" t="e">
        <f>IF(E$5&lt;12-#REF!+Kapitalbedarfsplanung!#REF!,0,IF('Kalk. int.'!E$5&gt;12-#REF!+Kapitalbedarfsplanung!#REF!,0,Kapitalbedarfsplanung!$D27))</f>
        <v>#REF!</v>
      </c>
      <c r="F53" s="400" t="e">
        <f>IF(F$5&lt;12-#REF!+Kapitalbedarfsplanung!#REF!,0,IF('Kalk. int.'!F$5&gt;12-#REF!+Kapitalbedarfsplanung!#REF!,0,Kapitalbedarfsplanung!$D27))</f>
        <v>#REF!</v>
      </c>
      <c r="G53" s="400" t="e">
        <f>IF(G$5&lt;12-#REF!+Kapitalbedarfsplanung!#REF!,0,IF('Kalk. int.'!G$5&gt;12-#REF!+Kapitalbedarfsplanung!#REF!,0,Kapitalbedarfsplanung!$D27))</f>
        <v>#REF!</v>
      </c>
      <c r="H53" s="400" t="e">
        <f>IF(H$5&lt;12-#REF!+Kapitalbedarfsplanung!#REF!,0,IF('Kalk. int.'!H$5&gt;12-#REF!+Kapitalbedarfsplanung!#REF!,0,Kapitalbedarfsplanung!$D27))</f>
        <v>#REF!</v>
      </c>
      <c r="I53" s="400" t="e">
        <f>IF(I$5&lt;12-#REF!+Kapitalbedarfsplanung!#REF!,0,IF('Kalk. int.'!I$5&gt;12-#REF!+Kapitalbedarfsplanung!#REF!,0,Kapitalbedarfsplanung!$D27))</f>
        <v>#REF!</v>
      </c>
      <c r="J53" s="400" t="e">
        <f>IF(J$5&lt;12-#REF!+Kapitalbedarfsplanung!#REF!,0,IF('Kalk. int.'!J$5&gt;12-#REF!+Kapitalbedarfsplanung!#REF!,0,Kapitalbedarfsplanung!$D27))</f>
        <v>#REF!</v>
      </c>
      <c r="K53" s="400" t="e">
        <f>IF(K$5&lt;12-#REF!+Kapitalbedarfsplanung!#REF!,0,IF('Kalk. int.'!K$5&gt;12-#REF!+Kapitalbedarfsplanung!#REF!,0,Kapitalbedarfsplanung!$D27))</f>
        <v>#REF!</v>
      </c>
      <c r="L53" s="400" t="e">
        <f>IF(L$5&lt;12-#REF!+Kapitalbedarfsplanung!#REF!,0,IF('Kalk. int.'!L$5&gt;12-#REF!+Kapitalbedarfsplanung!#REF!,0,Kapitalbedarfsplanung!$D27))</f>
        <v>#REF!</v>
      </c>
      <c r="M53" s="400" t="e">
        <f>IF(M$5&lt;12-#REF!+Kapitalbedarfsplanung!#REF!,0,IF('Kalk. int.'!M$5&gt;12-#REF!+Kapitalbedarfsplanung!#REF!,0,Kapitalbedarfsplanung!$D27))</f>
        <v>#REF!</v>
      </c>
      <c r="N53" s="400" t="e">
        <f>IF(N$5&lt;12-#REF!+Kapitalbedarfsplanung!#REF!,0,IF('Kalk. int.'!N$5&gt;12-#REF!+Kapitalbedarfsplanung!#REF!,0,Kapitalbedarfsplanung!$D27))</f>
        <v>#REF!</v>
      </c>
      <c r="O53" s="400" t="e">
        <f>IF(O$5&lt;12-#REF!+Kapitalbedarfsplanung!#REF!,0,IF('Kalk. int.'!O$5&gt;12-#REF!+Kapitalbedarfsplanung!#REF!,0,Kapitalbedarfsplanung!$D27))</f>
        <v>#REF!</v>
      </c>
      <c r="P53" s="400" t="e">
        <f>IF(P$5&lt;12-#REF!+Kapitalbedarfsplanung!#REF!,0,IF('Kalk. int.'!P$5&gt;12-#REF!+Kapitalbedarfsplanung!#REF!,0,Kapitalbedarfsplanung!$D27))</f>
        <v>#REF!</v>
      </c>
      <c r="Q53" s="400" t="e">
        <f>IF(Q$5&lt;12-#REF!+Kapitalbedarfsplanung!#REF!,0,IF('Kalk. int.'!Q$5&gt;12-#REF!+Kapitalbedarfsplanung!#REF!,0,Kapitalbedarfsplanung!$D27))</f>
        <v>#REF!</v>
      </c>
      <c r="R53" s="400" t="e">
        <f>IF(R$5&lt;12-#REF!+Kapitalbedarfsplanung!#REF!,0,IF('Kalk. int.'!R$5&gt;12-#REF!+Kapitalbedarfsplanung!#REF!,0,Kapitalbedarfsplanung!$D27))</f>
        <v>#REF!</v>
      </c>
      <c r="S53" s="400" t="e">
        <f>IF(S$5&lt;12-#REF!+Kapitalbedarfsplanung!#REF!,0,IF('Kalk. int.'!S$5&gt;12-#REF!+Kapitalbedarfsplanung!#REF!,0,Kapitalbedarfsplanung!$D27))</f>
        <v>#REF!</v>
      </c>
      <c r="T53" s="400" t="e">
        <f>IF(T$5&lt;12-#REF!+Kapitalbedarfsplanung!#REF!,0,IF('Kalk. int.'!T$5&gt;12-#REF!+Kapitalbedarfsplanung!#REF!,0,Kapitalbedarfsplanung!$D27))</f>
        <v>#REF!</v>
      </c>
      <c r="U53" s="400" t="e">
        <f>IF(U$5&lt;12-#REF!+Kapitalbedarfsplanung!#REF!,0,IF('Kalk. int.'!U$5&gt;12-#REF!+Kapitalbedarfsplanung!#REF!,0,Kapitalbedarfsplanung!$D27))</f>
        <v>#REF!</v>
      </c>
      <c r="V53" s="400" t="e">
        <f>IF(V$5&lt;12-#REF!+Kapitalbedarfsplanung!#REF!,0,IF('Kalk. int.'!V$5&gt;12-#REF!+Kapitalbedarfsplanung!#REF!,0,Kapitalbedarfsplanung!$D27))</f>
        <v>#REF!</v>
      </c>
      <c r="W53" s="400" t="e">
        <f>IF(W$5&lt;12-#REF!+Kapitalbedarfsplanung!#REF!,0,IF('Kalk. int.'!W$5&gt;12-#REF!+Kapitalbedarfsplanung!#REF!,0,Kapitalbedarfsplanung!$D27))</f>
        <v>#REF!</v>
      </c>
      <c r="X53" s="400" t="e">
        <f>IF(X$5&lt;12-#REF!+Kapitalbedarfsplanung!#REF!,0,IF('Kalk. int.'!X$5&gt;12-#REF!+Kapitalbedarfsplanung!#REF!,0,Kapitalbedarfsplanung!$D27))</f>
        <v>#REF!</v>
      </c>
      <c r="Y53" s="400" t="e">
        <f>IF(Y$5&lt;12-#REF!+Kapitalbedarfsplanung!#REF!,0,IF('Kalk. int.'!Y$5&gt;12-#REF!+Kapitalbedarfsplanung!#REF!,0,Kapitalbedarfsplanung!$D27))</f>
        <v>#REF!</v>
      </c>
      <c r="Z53" s="400" t="e">
        <f>IF(Z$5&lt;12-#REF!+Kapitalbedarfsplanung!#REF!,0,IF('Kalk. int.'!Z$5&gt;12-#REF!+Kapitalbedarfsplanung!#REF!,0,Kapitalbedarfsplanung!$D27))</f>
        <v>#REF!</v>
      </c>
      <c r="AA53" s="400" t="e">
        <f>IF(AA$5&lt;12-#REF!+Kapitalbedarfsplanung!#REF!,0,IF('Kalk. int.'!AA$5&gt;12-#REF!+Kapitalbedarfsplanung!#REF!,0,Kapitalbedarfsplanung!$D27))</f>
        <v>#REF!</v>
      </c>
      <c r="AB53" s="400" t="e">
        <f>IF(AB$5&lt;12-#REF!+Kapitalbedarfsplanung!#REF!,0,IF('Kalk. int.'!AB$5&gt;12-#REF!+Kapitalbedarfsplanung!#REF!,0,Kapitalbedarfsplanung!$D27))</f>
        <v>#REF!</v>
      </c>
      <c r="AC53" s="400" t="e">
        <f>IF(AC$5&lt;12-#REF!+Kapitalbedarfsplanung!#REF!,0,IF('Kalk. int.'!AC$5&gt;12-#REF!+Kapitalbedarfsplanung!#REF!,0,Kapitalbedarfsplanung!$D27))</f>
        <v>#REF!</v>
      </c>
      <c r="AD53" s="400" t="e">
        <f>IF(AD$5&lt;12-#REF!+Kapitalbedarfsplanung!#REF!,0,IF('Kalk. int.'!AD$5&gt;12-#REF!+Kapitalbedarfsplanung!#REF!,0,Kapitalbedarfsplanung!$D27))</f>
        <v>#REF!</v>
      </c>
      <c r="AE53" s="400" t="e">
        <f>IF(AE$5&lt;12-#REF!+Kapitalbedarfsplanung!#REF!,0,IF('Kalk. int.'!AE$5&gt;12-#REF!+Kapitalbedarfsplanung!#REF!,0,Kapitalbedarfsplanung!$D27))</f>
        <v>#REF!</v>
      </c>
      <c r="AF53" s="400" t="e">
        <f>IF(AF$5&lt;12-#REF!+Kapitalbedarfsplanung!#REF!,0,IF('Kalk. int.'!AF$5&gt;12-#REF!+Kapitalbedarfsplanung!#REF!,0,Kapitalbedarfsplanung!$D27))</f>
        <v>#REF!</v>
      </c>
      <c r="AG53" s="400" t="e">
        <f>IF(AG$5&lt;12-#REF!+Kapitalbedarfsplanung!#REF!,0,IF('Kalk. int.'!AG$5&gt;12-#REF!+Kapitalbedarfsplanung!#REF!,0,Kapitalbedarfsplanung!$D27))</f>
        <v>#REF!</v>
      </c>
      <c r="AH53" s="400" t="e">
        <f>IF(AH$5&lt;12-#REF!+Kapitalbedarfsplanung!#REF!,0,IF('Kalk. int.'!AH$5&gt;12-#REF!+Kapitalbedarfsplanung!#REF!,0,Kapitalbedarfsplanung!$D27))</f>
        <v>#REF!</v>
      </c>
      <c r="AI53" s="400" t="e">
        <f>IF(AI$5&lt;12-#REF!+Kapitalbedarfsplanung!#REF!,0,IF('Kalk. int.'!AI$5&gt;12-#REF!+Kapitalbedarfsplanung!#REF!,0,Kapitalbedarfsplanung!$D27))</f>
        <v>#REF!</v>
      </c>
      <c r="AJ53" s="400" t="e">
        <f>IF(AJ$5&lt;12-#REF!+Kapitalbedarfsplanung!#REF!,0,IF('Kalk. int.'!AJ$5&gt;12-#REF!+Kapitalbedarfsplanung!#REF!,0,Kapitalbedarfsplanung!$D27))</f>
        <v>#REF!</v>
      </c>
      <c r="AK53" s="400" t="e">
        <f>IF(AK$5&lt;12-#REF!+Kapitalbedarfsplanung!#REF!,0,IF('Kalk. int.'!AK$5&gt;12-#REF!+Kapitalbedarfsplanung!#REF!,0,Kapitalbedarfsplanung!$D27))</f>
        <v>#REF!</v>
      </c>
      <c r="AL53" s="400" t="e">
        <f>IF(AL$5&lt;12-#REF!+Kapitalbedarfsplanung!#REF!,0,IF('Kalk. int.'!AL$5&gt;12-#REF!+Kapitalbedarfsplanung!#REF!,0,Kapitalbedarfsplanung!$D27))</f>
        <v>#REF!</v>
      </c>
      <c r="AM53" s="401" t="e">
        <f>IF(AM$5&lt;12-#REF!+Kapitalbedarfsplanung!#REF!,0,IF('Kalk. int.'!AM$5&gt;12-#REF!+Kapitalbedarfsplanung!#REF!,0,Kapitalbedarfsplanung!$D27))</f>
        <v>#REF!</v>
      </c>
    </row>
    <row r="54" spans="1:39" ht="15.75">
      <c r="B54" s="388" t="s">
        <v>22</v>
      </c>
      <c r="C54" s="425" t="s">
        <v>17</v>
      </c>
      <c r="D54" s="399" t="e">
        <f>IF(D$5&lt;12-#REF!+Kapitalbedarfsplanung!#REF!,0,IF('Kalk. int.'!D$5&gt;12-#REF!+Kapitalbedarfsplanung!#REF!,0,Kapitalbedarfsplanung!$D28))</f>
        <v>#REF!</v>
      </c>
      <c r="E54" s="400" t="e">
        <f>IF(E$5&lt;12-#REF!+Kapitalbedarfsplanung!#REF!,0,IF('Kalk. int.'!E$5&gt;12-#REF!+Kapitalbedarfsplanung!#REF!,0,Kapitalbedarfsplanung!$D28))</f>
        <v>#REF!</v>
      </c>
      <c r="F54" s="400" t="e">
        <f>IF(F$5&lt;12-#REF!+Kapitalbedarfsplanung!#REF!,0,IF('Kalk. int.'!F$5&gt;12-#REF!+Kapitalbedarfsplanung!#REF!,0,Kapitalbedarfsplanung!$D28))</f>
        <v>#REF!</v>
      </c>
      <c r="G54" s="400" t="e">
        <f>IF(G$5&lt;12-#REF!+Kapitalbedarfsplanung!#REF!,0,IF('Kalk. int.'!G$5&gt;12-#REF!+Kapitalbedarfsplanung!#REF!,0,Kapitalbedarfsplanung!$D28))</f>
        <v>#REF!</v>
      </c>
      <c r="H54" s="400" t="e">
        <f>IF(H$5&lt;12-#REF!+Kapitalbedarfsplanung!#REF!,0,IF('Kalk. int.'!H$5&gt;12-#REF!+Kapitalbedarfsplanung!#REF!,0,Kapitalbedarfsplanung!$D28))</f>
        <v>#REF!</v>
      </c>
      <c r="I54" s="400" t="e">
        <f>IF(I$5&lt;12-#REF!+Kapitalbedarfsplanung!#REF!,0,IF('Kalk. int.'!I$5&gt;12-#REF!+Kapitalbedarfsplanung!#REF!,0,Kapitalbedarfsplanung!$D28))</f>
        <v>#REF!</v>
      </c>
      <c r="J54" s="400" t="e">
        <f>IF(J$5&lt;12-#REF!+Kapitalbedarfsplanung!#REF!,0,IF('Kalk. int.'!J$5&gt;12-#REF!+Kapitalbedarfsplanung!#REF!,0,Kapitalbedarfsplanung!$D28))</f>
        <v>#REF!</v>
      </c>
      <c r="K54" s="400" t="e">
        <f>IF(K$5&lt;12-#REF!+Kapitalbedarfsplanung!#REF!,0,IF('Kalk. int.'!K$5&gt;12-#REF!+Kapitalbedarfsplanung!#REF!,0,Kapitalbedarfsplanung!$D28))</f>
        <v>#REF!</v>
      </c>
      <c r="L54" s="400" t="e">
        <f>IF(L$5&lt;12-#REF!+Kapitalbedarfsplanung!#REF!,0,IF('Kalk. int.'!L$5&gt;12-#REF!+Kapitalbedarfsplanung!#REF!,0,Kapitalbedarfsplanung!$D28))</f>
        <v>#REF!</v>
      </c>
      <c r="M54" s="400" t="e">
        <f>IF(M$5&lt;12-#REF!+Kapitalbedarfsplanung!#REF!,0,IF('Kalk. int.'!M$5&gt;12-#REF!+Kapitalbedarfsplanung!#REF!,0,Kapitalbedarfsplanung!$D28))</f>
        <v>#REF!</v>
      </c>
      <c r="N54" s="400" t="e">
        <f>IF(N$5&lt;12-#REF!+Kapitalbedarfsplanung!#REF!,0,IF('Kalk. int.'!N$5&gt;12-#REF!+Kapitalbedarfsplanung!#REF!,0,Kapitalbedarfsplanung!$D28))</f>
        <v>#REF!</v>
      </c>
      <c r="O54" s="400" t="e">
        <f>IF(O$5&lt;12-#REF!+Kapitalbedarfsplanung!#REF!,0,IF('Kalk. int.'!O$5&gt;12-#REF!+Kapitalbedarfsplanung!#REF!,0,Kapitalbedarfsplanung!$D28))</f>
        <v>#REF!</v>
      </c>
      <c r="P54" s="400" t="e">
        <f>IF(P$5&lt;12-#REF!+Kapitalbedarfsplanung!#REF!,0,IF('Kalk. int.'!P$5&gt;12-#REF!+Kapitalbedarfsplanung!#REF!,0,Kapitalbedarfsplanung!$D28))</f>
        <v>#REF!</v>
      </c>
      <c r="Q54" s="400" t="e">
        <f>IF(Q$5&lt;12-#REF!+Kapitalbedarfsplanung!#REF!,0,IF('Kalk. int.'!Q$5&gt;12-#REF!+Kapitalbedarfsplanung!#REF!,0,Kapitalbedarfsplanung!$D28))</f>
        <v>#REF!</v>
      </c>
      <c r="R54" s="400" t="e">
        <f>IF(R$5&lt;12-#REF!+Kapitalbedarfsplanung!#REF!,0,IF('Kalk. int.'!R$5&gt;12-#REF!+Kapitalbedarfsplanung!#REF!,0,Kapitalbedarfsplanung!$D28))</f>
        <v>#REF!</v>
      </c>
      <c r="S54" s="400" t="e">
        <f>IF(S$5&lt;12-#REF!+Kapitalbedarfsplanung!#REF!,0,IF('Kalk. int.'!S$5&gt;12-#REF!+Kapitalbedarfsplanung!#REF!,0,Kapitalbedarfsplanung!$D28))</f>
        <v>#REF!</v>
      </c>
      <c r="T54" s="400" t="e">
        <f>IF(T$5&lt;12-#REF!+Kapitalbedarfsplanung!#REF!,0,IF('Kalk. int.'!T$5&gt;12-#REF!+Kapitalbedarfsplanung!#REF!,0,Kapitalbedarfsplanung!$D28))</f>
        <v>#REF!</v>
      </c>
      <c r="U54" s="400" t="e">
        <f>IF(U$5&lt;12-#REF!+Kapitalbedarfsplanung!#REF!,0,IF('Kalk. int.'!U$5&gt;12-#REF!+Kapitalbedarfsplanung!#REF!,0,Kapitalbedarfsplanung!$D28))</f>
        <v>#REF!</v>
      </c>
      <c r="V54" s="400" t="e">
        <f>IF(V$5&lt;12-#REF!+Kapitalbedarfsplanung!#REF!,0,IF('Kalk. int.'!V$5&gt;12-#REF!+Kapitalbedarfsplanung!#REF!,0,Kapitalbedarfsplanung!$D28))</f>
        <v>#REF!</v>
      </c>
      <c r="W54" s="400" t="e">
        <f>IF(W$5&lt;12-#REF!+Kapitalbedarfsplanung!#REF!,0,IF('Kalk. int.'!W$5&gt;12-#REF!+Kapitalbedarfsplanung!#REF!,0,Kapitalbedarfsplanung!$D28))</f>
        <v>#REF!</v>
      </c>
      <c r="X54" s="400" t="e">
        <f>IF(X$5&lt;12-#REF!+Kapitalbedarfsplanung!#REF!,0,IF('Kalk. int.'!X$5&gt;12-#REF!+Kapitalbedarfsplanung!#REF!,0,Kapitalbedarfsplanung!$D28))</f>
        <v>#REF!</v>
      </c>
      <c r="Y54" s="400" t="e">
        <f>IF(Y$5&lt;12-#REF!+Kapitalbedarfsplanung!#REF!,0,IF('Kalk. int.'!Y$5&gt;12-#REF!+Kapitalbedarfsplanung!#REF!,0,Kapitalbedarfsplanung!$D28))</f>
        <v>#REF!</v>
      </c>
      <c r="Z54" s="400" t="e">
        <f>IF(Z$5&lt;12-#REF!+Kapitalbedarfsplanung!#REF!,0,IF('Kalk. int.'!Z$5&gt;12-#REF!+Kapitalbedarfsplanung!#REF!,0,Kapitalbedarfsplanung!$D28))</f>
        <v>#REF!</v>
      </c>
      <c r="AA54" s="400" t="e">
        <f>IF(AA$5&lt;12-#REF!+Kapitalbedarfsplanung!#REF!,0,IF('Kalk. int.'!AA$5&gt;12-#REF!+Kapitalbedarfsplanung!#REF!,0,Kapitalbedarfsplanung!$D28))</f>
        <v>#REF!</v>
      </c>
      <c r="AB54" s="400" t="e">
        <f>IF(AB$5&lt;12-#REF!+Kapitalbedarfsplanung!#REF!,0,IF('Kalk. int.'!AB$5&gt;12-#REF!+Kapitalbedarfsplanung!#REF!,0,Kapitalbedarfsplanung!$D28))</f>
        <v>#REF!</v>
      </c>
      <c r="AC54" s="400" t="e">
        <f>IF(AC$5&lt;12-#REF!+Kapitalbedarfsplanung!#REF!,0,IF('Kalk. int.'!AC$5&gt;12-#REF!+Kapitalbedarfsplanung!#REF!,0,Kapitalbedarfsplanung!$D28))</f>
        <v>#REF!</v>
      </c>
      <c r="AD54" s="400" t="e">
        <f>IF(AD$5&lt;12-#REF!+Kapitalbedarfsplanung!#REF!,0,IF('Kalk. int.'!AD$5&gt;12-#REF!+Kapitalbedarfsplanung!#REF!,0,Kapitalbedarfsplanung!$D28))</f>
        <v>#REF!</v>
      </c>
      <c r="AE54" s="400" t="e">
        <f>IF(AE$5&lt;12-#REF!+Kapitalbedarfsplanung!#REF!,0,IF('Kalk. int.'!AE$5&gt;12-#REF!+Kapitalbedarfsplanung!#REF!,0,Kapitalbedarfsplanung!$D28))</f>
        <v>#REF!</v>
      </c>
      <c r="AF54" s="400" t="e">
        <f>IF(AF$5&lt;12-#REF!+Kapitalbedarfsplanung!#REF!,0,IF('Kalk. int.'!AF$5&gt;12-#REF!+Kapitalbedarfsplanung!#REF!,0,Kapitalbedarfsplanung!$D28))</f>
        <v>#REF!</v>
      </c>
      <c r="AG54" s="400" t="e">
        <f>IF(AG$5&lt;12-#REF!+Kapitalbedarfsplanung!#REF!,0,IF('Kalk. int.'!AG$5&gt;12-#REF!+Kapitalbedarfsplanung!#REF!,0,Kapitalbedarfsplanung!$D28))</f>
        <v>#REF!</v>
      </c>
      <c r="AH54" s="400" t="e">
        <f>IF(AH$5&lt;12-#REF!+Kapitalbedarfsplanung!#REF!,0,IF('Kalk. int.'!AH$5&gt;12-#REF!+Kapitalbedarfsplanung!#REF!,0,Kapitalbedarfsplanung!$D28))</f>
        <v>#REF!</v>
      </c>
      <c r="AI54" s="400" t="e">
        <f>IF(AI$5&lt;12-#REF!+Kapitalbedarfsplanung!#REF!,0,IF('Kalk. int.'!AI$5&gt;12-#REF!+Kapitalbedarfsplanung!#REF!,0,Kapitalbedarfsplanung!$D28))</f>
        <v>#REF!</v>
      </c>
      <c r="AJ54" s="400" t="e">
        <f>IF(AJ$5&lt;12-#REF!+Kapitalbedarfsplanung!#REF!,0,IF('Kalk. int.'!AJ$5&gt;12-#REF!+Kapitalbedarfsplanung!#REF!,0,Kapitalbedarfsplanung!$D28))</f>
        <v>#REF!</v>
      </c>
      <c r="AK54" s="400" t="e">
        <f>IF(AK$5&lt;12-#REF!+Kapitalbedarfsplanung!#REF!,0,IF('Kalk. int.'!AK$5&gt;12-#REF!+Kapitalbedarfsplanung!#REF!,0,Kapitalbedarfsplanung!$D28))</f>
        <v>#REF!</v>
      </c>
      <c r="AL54" s="400" t="e">
        <f>IF(AL$5&lt;12-#REF!+Kapitalbedarfsplanung!#REF!,0,IF('Kalk. int.'!AL$5&gt;12-#REF!+Kapitalbedarfsplanung!#REF!,0,Kapitalbedarfsplanung!$D28))</f>
        <v>#REF!</v>
      </c>
      <c r="AM54" s="401" t="e">
        <f>IF(AM$5&lt;12-#REF!+Kapitalbedarfsplanung!#REF!,0,IF('Kalk. int.'!AM$5&gt;12-#REF!+Kapitalbedarfsplanung!#REF!,0,Kapitalbedarfsplanung!$D28))</f>
        <v>#REF!</v>
      </c>
    </row>
    <row r="55" spans="1:39" ht="16.5" thickBot="1">
      <c r="B55" s="389"/>
      <c r="C55" s="425"/>
      <c r="D55" s="402"/>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97"/>
    </row>
    <row r="56" spans="1:39" ht="16.5" thickBot="1">
      <c r="A56" s="162"/>
      <c r="B56" s="162"/>
      <c r="C56" s="425"/>
      <c r="D56" s="402"/>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97"/>
    </row>
    <row r="57" spans="1:39" ht="16.5" thickBot="1">
      <c r="B57" s="393" t="s">
        <v>16</v>
      </c>
      <c r="C57" s="425"/>
      <c r="D57" s="403" t="e">
        <f t="shared" ref="D57:AM57" si="3">SUM(D48:D56)</f>
        <v>#REF!</v>
      </c>
      <c r="E57" s="404" t="e">
        <f t="shared" si="3"/>
        <v>#REF!</v>
      </c>
      <c r="F57" s="404" t="e">
        <f t="shared" si="3"/>
        <v>#REF!</v>
      </c>
      <c r="G57" s="404" t="e">
        <f t="shared" si="3"/>
        <v>#REF!</v>
      </c>
      <c r="H57" s="404" t="e">
        <f t="shared" si="3"/>
        <v>#REF!</v>
      </c>
      <c r="I57" s="404" t="e">
        <f t="shared" si="3"/>
        <v>#REF!</v>
      </c>
      <c r="J57" s="404" t="e">
        <f t="shared" si="3"/>
        <v>#REF!</v>
      </c>
      <c r="K57" s="404" t="e">
        <f t="shared" si="3"/>
        <v>#REF!</v>
      </c>
      <c r="L57" s="404" t="e">
        <f t="shared" si="3"/>
        <v>#REF!</v>
      </c>
      <c r="M57" s="404" t="e">
        <f t="shared" si="3"/>
        <v>#REF!</v>
      </c>
      <c r="N57" s="404" t="e">
        <f t="shared" si="3"/>
        <v>#REF!</v>
      </c>
      <c r="O57" s="404" t="e">
        <f t="shared" si="3"/>
        <v>#REF!</v>
      </c>
      <c r="P57" s="404" t="e">
        <f t="shared" si="3"/>
        <v>#REF!</v>
      </c>
      <c r="Q57" s="404" t="e">
        <f t="shared" si="3"/>
        <v>#REF!</v>
      </c>
      <c r="R57" s="404" t="e">
        <f t="shared" si="3"/>
        <v>#REF!</v>
      </c>
      <c r="S57" s="404" t="e">
        <f t="shared" si="3"/>
        <v>#REF!</v>
      </c>
      <c r="T57" s="404" t="e">
        <f t="shared" si="3"/>
        <v>#REF!</v>
      </c>
      <c r="U57" s="404" t="e">
        <f t="shared" si="3"/>
        <v>#REF!</v>
      </c>
      <c r="V57" s="404" t="e">
        <f t="shared" si="3"/>
        <v>#REF!</v>
      </c>
      <c r="W57" s="404" t="e">
        <f t="shared" si="3"/>
        <v>#REF!</v>
      </c>
      <c r="X57" s="404" t="e">
        <f t="shared" si="3"/>
        <v>#REF!</v>
      </c>
      <c r="Y57" s="404" t="e">
        <f t="shared" si="3"/>
        <v>#REF!</v>
      </c>
      <c r="Z57" s="404" t="e">
        <f t="shared" si="3"/>
        <v>#REF!</v>
      </c>
      <c r="AA57" s="404" t="e">
        <f t="shared" si="3"/>
        <v>#REF!</v>
      </c>
      <c r="AB57" s="404" t="e">
        <f t="shared" si="3"/>
        <v>#REF!</v>
      </c>
      <c r="AC57" s="404" t="e">
        <f t="shared" si="3"/>
        <v>#REF!</v>
      </c>
      <c r="AD57" s="404" t="e">
        <f t="shared" si="3"/>
        <v>#REF!</v>
      </c>
      <c r="AE57" s="404" t="e">
        <f t="shared" si="3"/>
        <v>#REF!</v>
      </c>
      <c r="AF57" s="404" t="e">
        <f t="shared" si="3"/>
        <v>#REF!</v>
      </c>
      <c r="AG57" s="404" t="e">
        <f t="shared" si="3"/>
        <v>#REF!</v>
      </c>
      <c r="AH57" s="404" t="e">
        <f t="shared" si="3"/>
        <v>#REF!</v>
      </c>
      <c r="AI57" s="404" t="e">
        <f t="shared" si="3"/>
        <v>#REF!</v>
      </c>
      <c r="AJ57" s="404" t="e">
        <f t="shared" si="3"/>
        <v>#REF!</v>
      </c>
      <c r="AK57" s="404" t="e">
        <f t="shared" si="3"/>
        <v>#REF!</v>
      </c>
      <c r="AL57" s="404" t="e">
        <f t="shared" si="3"/>
        <v>#REF!</v>
      </c>
      <c r="AM57" s="405" t="e">
        <f t="shared" si="3"/>
        <v>#REF!</v>
      </c>
    </row>
    <row r="58" spans="1:39" ht="16.5" thickBot="1">
      <c r="B58" s="394"/>
      <c r="C58" s="425"/>
      <c r="D58" s="406" t="e">
        <f>IF(D59=12-#REF!+1,"Start-monat","")</f>
        <v>#REF!</v>
      </c>
      <c r="E58" s="407" t="e">
        <f>IF(E59=12-#REF!+1,"Start-monat","")</f>
        <v>#REF!</v>
      </c>
      <c r="F58" s="407" t="e">
        <f>IF(F59=12-#REF!+1,"Start-monat","")</f>
        <v>#REF!</v>
      </c>
      <c r="G58" s="407" t="e">
        <f>IF(G59=12-#REF!+1,"Start-monat","")</f>
        <v>#REF!</v>
      </c>
      <c r="H58" s="407" t="e">
        <f>IF(H59=12-#REF!+1,"Start-monat","")</f>
        <v>#REF!</v>
      </c>
      <c r="I58" s="407" t="e">
        <f>IF(I59=12-#REF!+1,"Start-monat","")</f>
        <v>#REF!</v>
      </c>
      <c r="J58" s="407" t="e">
        <f>IF(J59=12-#REF!+1,"Start-monat","")</f>
        <v>#REF!</v>
      </c>
      <c r="K58" s="407" t="e">
        <f>IF(K59=12-#REF!+1,"Start-monat","")</f>
        <v>#REF!</v>
      </c>
      <c r="L58" s="407" t="e">
        <f>IF(L59=12-#REF!+1,"Start-monat","")</f>
        <v>#REF!</v>
      </c>
      <c r="M58" s="407" t="e">
        <f>IF(M59=12-#REF!+1,"Start-monat","")</f>
        <v>#REF!</v>
      </c>
      <c r="N58" s="407" t="e">
        <f>IF(N59=12-#REF!+1,"Start-monat","")</f>
        <v>#REF!</v>
      </c>
      <c r="O58" s="407" t="e">
        <f>IF(O59=12-#REF!+1,"Start-monat","")</f>
        <v>#REF!</v>
      </c>
      <c r="P58" s="407" t="e">
        <f>IF(P59=12-#REF!+1,"Start-monat","")</f>
        <v>#REF!</v>
      </c>
      <c r="Q58" s="407" t="e">
        <f>IF(Q59=12-#REF!+1,"Start-monat","")</f>
        <v>#REF!</v>
      </c>
      <c r="R58" s="407" t="e">
        <f>IF(R59=12-#REF!+1,"Start-monat","")</f>
        <v>#REF!</v>
      </c>
      <c r="S58" s="407" t="e">
        <f>IF(S59=12-#REF!+1,"Start-monat","")</f>
        <v>#REF!</v>
      </c>
      <c r="T58" s="407" t="e">
        <f>IF(T59=12-#REF!+1,"Start-monat","")</f>
        <v>#REF!</v>
      </c>
      <c r="U58" s="407" t="e">
        <f>IF(U59=12-#REF!+1,"Start-monat","")</f>
        <v>#REF!</v>
      </c>
      <c r="V58" s="407" t="e">
        <f>IF(V59=12-#REF!+1,"Start-monat","")</f>
        <v>#REF!</v>
      </c>
      <c r="W58" s="407" t="e">
        <f>IF(W59=12-#REF!+1,"Start-monat","")</f>
        <v>#REF!</v>
      </c>
      <c r="X58" s="407" t="e">
        <f>IF(X59=12-#REF!+1,"Start-monat","")</f>
        <v>#REF!</v>
      </c>
      <c r="Y58" s="407" t="e">
        <f>IF(Y59=12-#REF!+1,"Start-monat","")</f>
        <v>#REF!</v>
      </c>
      <c r="Z58" s="407" t="e">
        <f>IF(Z59=12-#REF!+1,"Start-monat","")</f>
        <v>#REF!</v>
      </c>
      <c r="AA58" s="407" t="e">
        <f>IF(AA59=12-#REF!+1,"Start-monat","")</f>
        <v>#REF!</v>
      </c>
      <c r="AB58" s="407" t="e">
        <f>IF(AB59=12-#REF!+1,"Start-monat","")</f>
        <v>#REF!</v>
      </c>
      <c r="AC58" s="407" t="e">
        <f>IF(AC59=12-#REF!+1,"Start-monat","")</f>
        <v>#REF!</v>
      </c>
      <c r="AD58" s="407" t="e">
        <f>IF(AD59=12-#REF!+1,"Start-monat","")</f>
        <v>#REF!</v>
      </c>
      <c r="AE58" s="407" t="e">
        <f>IF(AE59=12-#REF!+1,"Start-monat","")</f>
        <v>#REF!</v>
      </c>
      <c r="AF58" s="407" t="e">
        <f>IF(AF59=12-#REF!+1,"Start-monat","")</f>
        <v>#REF!</v>
      </c>
      <c r="AG58" s="407" t="e">
        <f>IF(AG59=12-#REF!+1,"Start-monat","")</f>
        <v>#REF!</v>
      </c>
      <c r="AH58" s="407" t="e">
        <f>IF(AH59=12-#REF!+1,"Start-monat","")</f>
        <v>#REF!</v>
      </c>
      <c r="AI58" s="407" t="e">
        <f>IF(AI59=12-#REF!+1,"Start-monat","")</f>
        <v>#REF!</v>
      </c>
      <c r="AJ58" s="407" t="e">
        <f>IF(AJ59=12-#REF!+1,"Start-monat","")</f>
        <v>#REF!</v>
      </c>
      <c r="AK58" s="407" t="e">
        <f>IF(AK59=12-#REF!+1,"Start-monat","")</f>
        <v>#REF!</v>
      </c>
      <c r="AL58" s="407" t="e">
        <f>IF(AL59=12-#REF!+1,"Start-monat","")</f>
        <v>#REF!</v>
      </c>
      <c r="AM58" s="408" t="e">
        <f>IF(AM59=12-#REF!+1,"Start-monat","")</f>
        <v>#REF!</v>
      </c>
    </row>
    <row r="59" spans="1:39" ht="16.5" thickBot="1">
      <c r="B59" s="388" t="s">
        <v>23</v>
      </c>
      <c r="C59" s="425"/>
      <c r="D59" s="396">
        <v>1</v>
      </c>
      <c r="E59" s="397">
        <f t="shared" ref="E59:AM59" si="4">D59+1</f>
        <v>2</v>
      </c>
      <c r="F59" s="397">
        <f t="shared" si="4"/>
        <v>3</v>
      </c>
      <c r="G59" s="397">
        <f t="shared" si="4"/>
        <v>4</v>
      </c>
      <c r="H59" s="397">
        <f t="shared" si="4"/>
        <v>5</v>
      </c>
      <c r="I59" s="397">
        <f t="shared" si="4"/>
        <v>6</v>
      </c>
      <c r="J59" s="397">
        <f t="shared" si="4"/>
        <v>7</v>
      </c>
      <c r="K59" s="397">
        <f t="shared" si="4"/>
        <v>8</v>
      </c>
      <c r="L59" s="397">
        <f t="shared" si="4"/>
        <v>9</v>
      </c>
      <c r="M59" s="397">
        <f t="shared" si="4"/>
        <v>10</v>
      </c>
      <c r="N59" s="397">
        <f t="shared" si="4"/>
        <v>11</v>
      </c>
      <c r="O59" s="397">
        <f t="shared" si="4"/>
        <v>12</v>
      </c>
      <c r="P59" s="397">
        <f t="shared" si="4"/>
        <v>13</v>
      </c>
      <c r="Q59" s="397">
        <f t="shared" si="4"/>
        <v>14</v>
      </c>
      <c r="R59" s="397">
        <f t="shared" si="4"/>
        <v>15</v>
      </c>
      <c r="S59" s="397">
        <f t="shared" si="4"/>
        <v>16</v>
      </c>
      <c r="T59" s="397">
        <f t="shared" si="4"/>
        <v>17</v>
      </c>
      <c r="U59" s="397">
        <f t="shared" si="4"/>
        <v>18</v>
      </c>
      <c r="V59" s="397">
        <f t="shared" si="4"/>
        <v>19</v>
      </c>
      <c r="W59" s="397">
        <f t="shared" si="4"/>
        <v>20</v>
      </c>
      <c r="X59" s="397">
        <f t="shared" si="4"/>
        <v>21</v>
      </c>
      <c r="Y59" s="397">
        <f t="shared" si="4"/>
        <v>22</v>
      </c>
      <c r="Z59" s="397">
        <f t="shared" si="4"/>
        <v>23</v>
      </c>
      <c r="AA59" s="397">
        <f t="shared" si="4"/>
        <v>24</v>
      </c>
      <c r="AB59" s="397">
        <f t="shared" si="4"/>
        <v>25</v>
      </c>
      <c r="AC59" s="397">
        <f t="shared" si="4"/>
        <v>26</v>
      </c>
      <c r="AD59" s="397">
        <f t="shared" si="4"/>
        <v>27</v>
      </c>
      <c r="AE59" s="397">
        <f t="shared" si="4"/>
        <v>28</v>
      </c>
      <c r="AF59" s="397">
        <f t="shared" si="4"/>
        <v>29</v>
      </c>
      <c r="AG59" s="397">
        <f t="shared" si="4"/>
        <v>30</v>
      </c>
      <c r="AH59" s="397">
        <f t="shared" si="4"/>
        <v>31</v>
      </c>
      <c r="AI59" s="397">
        <f t="shared" si="4"/>
        <v>32</v>
      </c>
      <c r="AJ59" s="397">
        <f t="shared" si="4"/>
        <v>33</v>
      </c>
      <c r="AK59" s="397">
        <f t="shared" si="4"/>
        <v>34</v>
      </c>
      <c r="AL59" s="397">
        <f t="shared" si="4"/>
        <v>35</v>
      </c>
      <c r="AM59" s="398">
        <f t="shared" si="4"/>
        <v>36</v>
      </c>
    </row>
    <row r="60" spans="1:39" ht="31.5">
      <c r="B60" s="388" t="s">
        <v>1417</v>
      </c>
      <c r="C60" s="424" t="s">
        <v>24</v>
      </c>
      <c r="D60" s="399" t="e">
        <f>IF(D$5&lt;12-#REF!+Kapitalbedarfsplanung!#REF!,0,IF('Kalk. int.'!D$5&gt;12-#REF!+Kapitalbedarfsplanung!#REF!,0,Kapitalbedarfsplanung!$D32))</f>
        <v>#REF!</v>
      </c>
      <c r="E60" s="400" t="e">
        <f>IF(E$5&lt;12-#REF!+Kapitalbedarfsplanung!#REF!,0,IF('Kalk. int.'!E$5&gt;12-#REF!+Kapitalbedarfsplanung!#REF!,0,Kapitalbedarfsplanung!$D32))</f>
        <v>#REF!</v>
      </c>
      <c r="F60" s="400" t="e">
        <f>IF(F$5&lt;12-#REF!+Kapitalbedarfsplanung!#REF!,0,IF('Kalk. int.'!F$5&gt;12-#REF!+Kapitalbedarfsplanung!#REF!,0,Kapitalbedarfsplanung!$D32))</f>
        <v>#REF!</v>
      </c>
      <c r="G60" s="400" t="e">
        <f>IF(G$5&lt;12-#REF!+Kapitalbedarfsplanung!#REF!,0,IF('Kalk. int.'!G$5&gt;12-#REF!+Kapitalbedarfsplanung!#REF!,0,Kapitalbedarfsplanung!$D32))</f>
        <v>#REF!</v>
      </c>
      <c r="H60" s="400" t="e">
        <f>IF(H$5&lt;12-#REF!+Kapitalbedarfsplanung!#REF!,0,IF('Kalk. int.'!H$5&gt;12-#REF!+Kapitalbedarfsplanung!#REF!,0,Kapitalbedarfsplanung!$D32))</f>
        <v>#REF!</v>
      </c>
      <c r="I60" s="400" t="e">
        <f>IF(I$5&lt;12-#REF!+Kapitalbedarfsplanung!#REF!,0,IF('Kalk. int.'!I$5&gt;12-#REF!+Kapitalbedarfsplanung!#REF!,0,Kapitalbedarfsplanung!$D32))</f>
        <v>#REF!</v>
      </c>
      <c r="J60" s="400" t="e">
        <f>IF(J$5&lt;12-#REF!+Kapitalbedarfsplanung!#REF!,0,IF('Kalk. int.'!J$5&gt;12-#REF!+Kapitalbedarfsplanung!#REF!,0,Kapitalbedarfsplanung!$D32))</f>
        <v>#REF!</v>
      </c>
      <c r="K60" s="400" t="e">
        <f>IF(K$5&lt;12-#REF!+Kapitalbedarfsplanung!#REF!,0,IF('Kalk. int.'!K$5&gt;12-#REF!+Kapitalbedarfsplanung!#REF!,0,Kapitalbedarfsplanung!$D32))</f>
        <v>#REF!</v>
      </c>
      <c r="L60" s="400" t="e">
        <f>IF(L$5&lt;12-#REF!+Kapitalbedarfsplanung!#REF!,0,IF('Kalk. int.'!L$5&gt;12-#REF!+Kapitalbedarfsplanung!#REF!,0,Kapitalbedarfsplanung!$D32))</f>
        <v>#REF!</v>
      </c>
      <c r="M60" s="400" t="e">
        <f>IF(M$5&lt;12-#REF!+Kapitalbedarfsplanung!#REF!,0,IF('Kalk. int.'!M$5&gt;12-#REF!+Kapitalbedarfsplanung!#REF!,0,Kapitalbedarfsplanung!$D32))</f>
        <v>#REF!</v>
      </c>
      <c r="N60" s="400" t="e">
        <f>IF(N$5&lt;12-#REF!+Kapitalbedarfsplanung!#REF!,0,IF('Kalk. int.'!N$5&gt;12-#REF!+Kapitalbedarfsplanung!#REF!,0,Kapitalbedarfsplanung!$D32))</f>
        <v>#REF!</v>
      </c>
      <c r="O60" s="400" t="e">
        <f>IF(O$5&lt;12-#REF!+Kapitalbedarfsplanung!#REF!,0,IF('Kalk. int.'!O$5&gt;12-#REF!+Kapitalbedarfsplanung!#REF!,0,Kapitalbedarfsplanung!$D32))</f>
        <v>#REF!</v>
      </c>
      <c r="P60" s="400" t="e">
        <f>IF(P$5&lt;12-#REF!+Kapitalbedarfsplanung!#REF!,0,IF('Kalk. int.'!P$5&gt;12-#REF!+Kapitalbedarfsplanung!#REF!,0,Kapitalbedarfsplanung!$D32))</f>
        <v>#REF!</v>
      </c>
      <c r="Q60" s="400" t="e">
        <f>IF(Q$5&lt;12-#REF!+Kapitalbedarfsplanung!#REF!,0,IF('Kalk. int.'!Q$5&gt;12-#REF!+Kapitalbedarfsplanung!#REF!,0,Kapitalbedarfsplanung!$D32))</f>
        <v>#REF!</v>
      </c>
      <c r="R60" s="400" t="e">
        <f>IF(R$5&lt;12-#REF!+Kapitalbedarfsplanung!#REF!,0,IF('Kalk. int.'!R$5&gt;12-#REF!+Kapitalbedarfsplanung!#REF!,0,Kapitalbedarfsplanung!$D32))</f>
        <v>#REF!</v>
      </c>
      <c r="S60" s="400" t="e">
        <f>IF(S$5&lt;12-#REF!+Kapitalbedarfsplanung!#REF!,0,IF('Kalk. int.'!S$5&gt;12-#REF!+Kapitalbedarfsplanung!#REF!,0,Kapitalbedarfsplanung!$D32))</f>
        <v>#REF!</v>
      </c>
      <c r="T60" s="400" t="e">
        <f>IF(T$5&lt;12-#REF!+Kapitalbedarfsplanung!#REF!,0,IF('Kalk. int.'!T$5&gt;12-#REF!+Kapitalbedarfsplanung!#REF!,0,Kapitalbedarfsplanung!$D32))</f>
        <v>#REF!</v>
      </c>
      <c r="U60" s="400" t="e">
        <f>IF(U$5&lt;12-#REF!+Kapitalbedarfsplanung!#REF!,0,IF('Kalk. int.'!U$5&gt;12-#REF!+Kapitalbedarfsplanung!#REF!,0,Kapitalbedarfsplanung!$D32))</f>
        <v>#REF!</v>
      </c>
      <c r="V60" s="400" t="e">
        <f>IF(V$5&lt;12-#REF!+Kapitalbedarfsplanung!#REF!,0,IF('Kalk. int.'!V$5&gt;12-#REF!+Kapitalbedarfsplanung!#REF!,0,Kapitalbedarfsplanung!$D32))</f>
        <v>#REF!</v>
      </c>
      <c r="W60" s="400" t="e">
        <f>IF(W$5&lt;12-#REF!+Kapitalbedarfsplanung!#REF!,0,IF('Kalk. int.'!W$5&gt;12-#REF!+Kapitalbedarfsplanung!#REF!,0,Kapitalbedarfsplanung!$D32))</f>
        <v>#REF!</v>
      </c>
      <c r="X60" s="400" t="e">
        <f>IF(X$5&lt;12-#REF!+Kapitalbedarfsplanung!#REF!,0,IF('Kalk. int.'!X$5&gt;12-#REF!+Kapitalbedarfsplanung!#REF!,0,Kapitalbedarfsplanung!$D32))</f>
        <v>#REF!</v>
      </c>
      <c r="Y60" s="400" t="e">
        <f>IF(Y$5&lt;12-#REF!+Kapitalbedarfsplanung!#REF!,0,IF('Kalk. int.'!Y$5&gt;12-#REF!+Kapitalbedarfsplanung!#REF!,0,Kapitalbedarfsplanung!$D32))</f>
        <v>#REF!</v>
      </c>
      <c r="Z60" s="400" t="e">
        <f>IF(Z$5&lt;12-#REF!+Kapitalbedarfsplanung!#REF!,0,IF('Kalk. int.'!Z$5&gt;12-#REF!+Kapitalbedarfsplanung!#REF!,0,Kapitalbedarfsplanung!$D32))</f>
        <v>#REF!</v>
      </c>
      <c r="AA60" s="400" t="e">
        <f>IF(AA$5&lt;12-#REF!+Kapitalbedarfsplanung!#REF!,0,IF('Kalk. int.'!AA$5&gt;12-#REF!+Kapitalbedarfsplanung!#REF!,0,Kapitalbedarfsplanung!$D32))</f>
        <v>#REF!</v>
      </c>
      <c r="AB60" s="400" t="e">
        <f>IF(AB$5&lt;12-#REF!+Kapitalbedarfsplanung!#REF!,0,IF('Kalk. int.'!AB$5&gt;12-#REF!+Kapitalbedarfsplanung!#REF!,0,Kapitalbedarfsplanung!$D32))</f>
        <v>#REF!</v>
      </c>
      <c r="AC60" s="400" t="e">
        <f>IF(AC$5&lt;12-#REF!+Kapitalbedarfsplanung!#REF!,0,IF('Kalk. int.'!AC$5&gt;12-#REF!+Kapitalbedarfsplanung!#REF!,0,Kapitalbedarfsplanung!$D32))</f>
        <v>#REF!</v>
      </c>
      <c r="AD60" s="400" t="e">
        <f>IF(AD$5&lt;12-#REF!+Kapitalbedarfsplanung!#REF!,0,IF('Kalk. int.'!AD$5&gt;12-#REF!+Kapitalbedarfsplanung!#REF!,0,Kapitalbedarfsplanung!$D32))</f>
        <v>#REF!</v>
      </c>
      <c r="AE60" s="400" t="e">
        <f>IF(AE$5&lt;12-#REF!+Kapitalbedarfsplanung!#REF!,0,IF('Kalk. int.'!AE$5&gt;12-#REF!+Kapitalbedarfsplanung!#REF!,0,Kapitalbedarfsplanung!$D32))</f>
        <v>#REF!</v>
      </c>
      <c r="AF60" s="400" t="e">
        <f>IF(AF$5&lt;12-#REF!+Kapitalbedarfsplanung!#REF!,0,IF('Kalk. int.'!AF$5&gt;12-#REF!+Kapitalbedarfsplanung!#REF!,0,Kapitalbedarfsplanung!$D32))</f>
        <v>#REF!</v>
      </c>
      <c r="AG60" s="400" t="e">
        <f>IF(AG$5&lt;12-#REF!+Kapitalbedarfsplanung!#REF!,0,IF('Kalk. int.'!AG$5&gt;12-#REF!+Kapitalbedarfsplanung!#REF!,0,Kapitalbedarfsplanung!$D32))</f>
        <v>#REF!</v>
      </c>
      <c r="AH60" s="400" t="e">
        <f>IF(AH$5&lt;12-#REF!+Kapitalbedarfsplanung!#REF!,0,IF('Kalk. int.'!AH$5&gt;12-#REF!+Kapitalbedarfsplanung!#REF!,0,Kapitalbedarfsplanung!$D32))</f>
        <v>#REF!</v>
      </c>
      <c r="AI60" s="400" t="e">
        <f>IF(AI$5&lt;12-#REF!+Kapitalbedarfsplanung!#REF!,0,IF('Kalk. int.'!AI$5&gt;12-#REF!+Kapitalbedarfsplanung!#REF!,0,Kapitalbedarfsplanung!$D32))</f>
        <v>#REF!</v>
      </c>
      <c r="AJ60" s="400" t="e">
        <f>IF(AJ$5&lt;12-#REF!+Kapitalbedarfsplanung!#REF!,0,IF('Kalk. int.'!AJ$5&gt;12-#REF!+Kapitalbedarfsplanung!#REF!,0,Kapitalbedarfsplanung!$D32))</f>
        <v>#REF!</v>
      </c>
      <c r="AK60" s="400" t="e">
        <f>IF(AK$5&lt;12-#REF!+Kapitalbedarfsplanung!#REF!,0,IF('Kalk. int.'!AK$5&gt;12-#REF!+Kapitalbedarfsplanung!#REF!,0,Kapitalbedarfsplanung!$D32))</f>
        <v>#REF!</v>
      </c>
      <c r="AL60" s="400" t="e">
        <f>IF(AL$5&lt;12-#REF!+Kapitalbedarfsplanung!#REF!,0,IF('Kalk. int.'!AL$5&gt;12-#REF!+Kapitalbedarfsplanung!#REF!,0,Kapitalbedarfsplanung!$D32))</f>
        <v>#REF!</v>
      </c>
      <c r="AM60" s="401" t="e">
        <f>IF(AM$5&lt;12-#REF!+Kapitalbedarfsplanung!#REF!,0,IF('Kalk. int.'!AM$5&gt;12-#REF!+Kapitalbedarfsplanung!#REF!,0,Kapitalbedarfsplanung!$D32))</f>
        <v>#REF!</v>
      </c>
    </row>
    <row r="61" spans="1:39" ht="31.5">
      <c r="B61" s="388" t="s">
        <v>25</v>
      </c>
      <c r="C61" s="424" t="s">
        <v>26</v>
      </c>
      <c r="D61" s="399" t="e">
        <f>IF(D$5&lt;12-#REF!+Kapitalbedarfsplanung!#REF!,0,IF('Kalk. int.'!D$5&gt;12-#REF!+Kapitalbedarfsplanung!#REF!,0,Kapitalbedarfsplanung!$D33))</f>
        <v>#REF!</v>
      </c>
      <c r="E61" s="400" t="e">
        <f>IF(E$5&lt;12-#REF!+Kapitalbedarfsplanung!#REF!,0,IF('Kalk. int.'!E$5&gt;12-#REF!+Kapitalbedarfsplanung!#REF!,0,Kapitalbedarfsplanung!$D33))</f>
        <v>#REF!</v>
      </c>
      <c r="F61" s="400" t="e">
        <f>IF(F$5&lt;12-#REF!+Kapitalbedarfsplanung!#REF!,0,IF('Kalk. int.'!F$5&gt;12-#REF!+Kapitalbedarfsplanung!#REF!,0,Kapitalbedarfsplanung!$D33))</f>
        <v>#REF!</v>
      </c>
      <c r="G61" s="400" t="e">
        <f>IF(G$5&lt;12-#REF!+Kapitalbedarfsplanung!#REF!,0,IF('Kalk. int.'!G$5&gt;12-#REF!+Kapitalbedarfsplanung!#REF!,0,Kapitalbedarfsplanung!$D33))</f>
        <v>#REF!</v>
      </c>
      <c r="H61" s="400" t="e">
        <f>IF(H$5&lt;12-#REF!+Kapitalbedarfsplanung!#REF!,0,IF('Kalk. int.'!H$5&gt;12-#REF!+Kapitalbedarfsplanung!#REF!,0,Kapitalbedarfsplanung!$D33))</f>
        <v>#REF!</v>
      </c>
      <c r="I61" s="400" t="e">
        <f>IF(I$5&lt;12-#REF!+Kapitalbedarfsplanung!#REF!,0,IF('Kalk. int.'!I$5&gt;12-#REF!+Kapitalbedarfsplanung!#REF!,0,Kapitalbedarfsplanung!$D33))</f>
        <v>#REF!</v>
      </c>
      <c r="J61" s="400" t="e">
        <f>IF(J$5&lt;12-#REF!+Kapitalbedarfsplanung!#REF!,0,IF('Kalk. int.'!J$5&gt;12-#REF!+Kapitalbedarfsplanung!#REF!,0,Kapitalbedarfsplanung!$D33))</f>
        <v>#REF!</v>
      </c>
      <c r="K61" s="400" t="e">
        <f>IF(K$5&lt;12-#REF!+Kapitalbedarfsplanung!#REF!,0,IF('Kalk. int.'!K$5&gt;12-#REF!+Kapitalbedarfsplanung!#REF!,0,Kapitalbedarfsplanung!$D33))</f>
        <v>#REF!</v>
      </c>
      <c r="L61" s="400" t="e">
        <f>IF(L$5&lt;12-#REF!+Kapitalbedarfsplanung!#REF!,0,IF('Kalk. int.'!L$5&gt;12-#REF!+Kapitalbedarfsplanung!#REF!,0,Kapitalbedarfsplanung!$D33))</f>
        <v>#REF!</v>
      </c>
      <c r="M61" s="400" t="e">
        <f>IF(M$5&lt;12-#REF!+Kapitalbedarfsplanung!#REF!,0,IF('Kalk. int.'!M$5&gt;12-#REF!+Kapitalbedarfsplanung!#REF!,0,Kapitalbedarfsplanung!$D33))</f>
        <v>#REF!</v>
      </c>
      <c r="N61" s="400" t="e">
        <f>IF(N$5&lt;12-#REF!+Kapitalbedarfsplanung!#REF!,0,IF('Kalk. int.'!N$5&gt;12-#REF!+Kapitalbedarfsplanung!#REF!,0,Kapitalbedarfsplanung!$D33))</f>
        <v>#REF!</v>
      </c>
      <c r="O61" s="400" t="e">
        <f>IF(O$5&lt;12-#REF!+Kapitalbedarfsplanung!#REF!,0,IF('Kalk. int.'!O$5&gt;12-#REF!+Kapitalbedarfsplanung!#REF!,0,Kapitalbedarfsplanung!$D33))</f>
        <v>#REF!</v>
      </c>
      <c r="P61" s="400" t="e">
        <f>IF(P$5&lt;12-#REF!+Kapitalbedarfsplanung!#REF!,0,IF('Kalk. int.'!P$5&gt;12-#REF!+Kapitalbedarfsplanung!#REF!,0,Kapitalbedarfsplanung!$D33))</f>
        <v>#REF!</v>
      </c>
      <c r="Q61" s="400" t="e">
        <f>IF(Q$5&lt;12-#REF!+Kapitalbedarfsplanung!#REF!,0,IF('Kalk. int.'!Q$5&gt;12-#REF!+Kapitalbedarfsplanung!#REF!,0,Kapitalbedarfsplanung!$D33))</f>
        <v>#REF!</v>
      </c>
      <c r="R61" s="400" t="e">
        <f>IF(R$5&lt;12-#REF!+Kapitalbedarfsplanung!#REF!,0,IF('Kalk. int.'!R$5&gt;12-#REF!+Kapitalbedarfsplanung!#REF!,0,Kapitalbedarfsplanung!$D33))</f>
        <v>#REF!</v>
      </c>
      <c r="S61" s="400" t="e">
        <f>IF(S$5&lt;12-#REF!+Kapitalbedarfsplanung!#REF!,0,IF('Kalk. int.'!S$5&gt;12-#REF!+Kapitalbedarfsplanung!#REF!,0,Kapitalbedarfsplanung!$D33))</f>
        <v>#REF!</v>
      </c>
      <c r="T61" s="400" t="e">
        <f>IF(T$5&lt;12-#REF!+Kapitalbedarfsplanung!#REF!,0,IF('Kalk. int.'!T$5&gt;12-#REF!+Kapitalbedarfsplanung!#REF!,0,Kapitalbedarfsplanung!$D33))</f>
        <v>#REF!</v>
      </c>
      <c r="U61" s="400" t="e">
        <f>IF(U$5&lt;12-#REF!+Kapitalbedarfsplanung!#REF!,0,IF('Kalk. int.'!U$5&gt;12-#REF!+Kapitalbedarfsplanung!#REF!,0,Kapitalbedarfsplanung!$D33))</f>
        <v>#REF!</v>
      </c>
      <c r="V61" s="400" t="e">
        <f>IF(V$5&lt;12-#REF!+Kapitalbedarfsplanung!#REF!,0,IF('Kalk. int.'!V$5&gt;12-#REF!+Kapitalbedarfsplanung!#REF!,0,Kapitalbedarfsplanung!$D33))</f>
        <v>#REF!</v>
      </c>
      <c r="W61" s="400" t="e">
        <f>IF(W$5&lt;12-#REF!+Kapitalbedarfsplanung!#REF!,0,IF('Kalk. int.'!W$5&gt;12-#REF!+Kapitalbedarfsplanung!#REF!,0,Kapitalbedarfsplanung!$D33))</f>
        <v>#REF!</v>
      </c>
      <c r="X61" s="400" t="e">
        <f>IF(X$5&lt;12-#REF!+Kapitalbedarfsplanung!#REF!,0,IF('Kalk. int.'!X$5&gt;12-#REF!+Kapitalbedarfsplanung!#REF!,0,Kapitalbedarfsplanung!$D33))</f>
        <v>#REF!</v>
      </c>
      <c r="Y61" s="400" t="e">
        <f>IF(Y$5&lt;12-#REF!+Kapitalbedarfsplanung!#REF!,0,IF('Kalk. int.'!Y$5&gt;12-#REF!+Kapitalbedarfsplanung!#REF!,0,Kapitalbedarfsplanung!$D33))</f>
        <v>#REF!</v>
      </c>
      <c r="Z61" s="400" t="e">
        <f>IF(Z$5&lt;12-#REF!+Kapitalbedarfsplanung!#REF!,0,IF('Kalk. int.'!Z$5&gt;12-#REF!+Kapitalbedarfsplanung!#REF!,0,Kapitalbedarfsplanung!$D33))</f>
        <v>#REF!</v>
      </c>
      <c r="AA61" s="400" t="e">
        <f>IF(AA$5&lt;12-#REF!+Kapitalbedarfsplanung!#REF!,0,IF('Kalk. int.'!AA$5&gt;12-#REF!+Kapitalbedarfsplanung!#REF!,0,Kapitalbedarfsplanung!$D33))</f>
        <v>#REF!</v>
      </c>
      <c r="AB61" s="400" t="e">
        <f>IF(AB$5&lt;12-#REF!+Kapitalbedarfsplanung!#REF!,0,IF('Kalk. int.'!AB$5&gt;12-#REF!+Kapitalbedarfsplanung!#REF!,0,Kapitalbedarfsplanung!$D33))</f>
        <v>#REF!</v>
      </c>
      <c r="AC61" s="400" t="e">
        <f>IF(AC$5&lt;12-#REF!+Kapitalbedarfsplanung!#REF!,0,IF('Kalk. int.'!AC$5&gt;12-#REF!+Kapitalbedarfsplanung!#REF!,0,Kapitalbedarfsplanung!$D33))</f>
        <v>#REF!</v>
      </c>
      <c r="AD61" s="400" t="e">
        <f>IF(AD$5&lt;12-#REF!+Kapitalbedarfsplanung!#REF!,0,IF('Kalk. int.'!AD$5&gt;12-#REF!+Kapitalbedarfsplanung!#REF!,0,Kapitalbedarfsplanung!$D33))</f>
        <v>#REF!</v>
      </c>
      <c r="AE61" s="400" t="e">
        <f>IF(AE$5&lt;12-#REF!+Kapitalbedarfsplanung!#REF!,0,IF('Kalk. int.'!AE$5&gt;12-#REF!+Kapitalbedarfsplanung!#REF!,0,Kapitalbedarfsplanung!$D33))</f>
        <v>#REF!</v>
      </c>
      <c r="AF61" s="400" t="e">
        <f>IF(AF$5&lt;12-#REF!+Kapitalbedarfsplanung!#REF!,0,IF('Kalk. int.'!AF$5&gt;12-#REF!+Kapitalbedarfsplanung!#REF!,0,Kapitalbedarfsplanung!$D33))</f>
        <v>#REF!</v>
      </c>
      <c r="AG61" s="400" t="e">
        <f>IF(AG$5&lt;12-#REF!+Kapitalbedarfsplanung!#REF!,0,IF('Kalk. int.'!AG$5&gt;12-#REF!+Kapitalbedarfsplanung!#REF!,0,Kapitalbedarfsplanung!$D33))</f>
        <v>#REF!</v>
      </c>
      <c r="AH61" s="400" t="e">
        <f>IF(AH$5&lt;12-#REF!+Kapitalbedarfsplanung!#REF!,0,IF('Kalk. int.'!AH$5&gt;12-#REF!+Kapitalbedarfsplanung!#REF!,0,Kapitalbedarfsplanung!$D33))</f>
        <v>#REF!</v>
      </c>
      <c r="AI61" s="400" t="e">
        <f>IF(AI$5&lt;12-#REF!+Kapitalbedarfsplanung!#REF!,0,IF('Kalk. int.'!AI$5&gt;12-#REF!+Kapitalbedarfsplanung!#REF!,0,Kapitalbedarfsplanung!$D33))</f>
        <v>#REF!</v>
      </c>
      <c r="AJ61" s="400" t="e">
        <f>IF(AJ$5&lt;12-#REF!+Kapitalbedarfsplanung!#REF!,0,IF('Kalk. int.'!AJ$5&gt;12-#REF!+Kapitalbedarfsplanung!#REF!,0,Kapitalbedarfsplanung!$D33))</f>
        <v>#REF!</v>
      </c>
      <c r="AK61" s="400" t="e">
        <f>IF(AK$5&lt;12-#REF!+Kapitalbedarfsplanung!#REF!,0,IF('Kalk. int.'!AK$5&gt;12-#REF!+Kapitalbedarfsplanung!#REF!,0,Kapitalbedarfsplanung!$D33))</f>
        <v>#REF!</v>
      </c>
      <c r="AL61" s="400" t="e">
        <f>IF(AL$5&lt;12-#REF!+Kapitalbedarfsplanung!#REF!,0,IF('Kalk. int.'!AL$5&gt;12-#REF!+Kapitalbedarfsplanung!#REF!,0,Kapitalbedarfsplanung!$D33))</f>
        <v>#REF!</v>
      </c>
      <c r="AM61" s="401" t="e">
        <f>IF(AM$5&lt;12-#REF!+Kapitalbedarfsplanung!#REF!,0,IF('Kalk. int.'!AM$5&gt;12-#REF!+Kapitalbedarfsplanung!#REF!,0,Kapitalbedarfsplanung!$D33))</f>
        <v>#REF!</v>
      </c>
    </row>
    <row r="62" spans="1:39" ht="32.25" thickBot="1">
      <c r="B62" s="395" t="s">
        <v>1418</v>
      </c>
      <c r="C62" s="425" t="s">
        <v>27</v>
      </c>
      <c r="D62" s="399" t="e">
        <f>IF(D$5&lt;12-#REF!+Kapitalbedarfsplanung!#REF!,0,IF('Kalk. int.'!D$5&gt;12-#REF!+Kapitalbedarfsplanung!#REF!,0,Kapitalbedarfsplanung!$D34))</f>
        <v>#REF!</v>
      </c>
      <c r="E62" s="400" t="e">
        <f>IF(E$5&lt;12-#REF!+Kapitalbedarfsplanung!#REF!,0,IF('Kalk. int.'!E$5&gt;12-#REF!+Kapitalbedarfsplanung!#REF!,0,Kapitalbedarfsplanung!$D34))</f>
        <v>#REF!</v>
      </c>
      <c r="F62" s="400" t="e">
        <f>IF(F$5&lt;12-#REF!+Kapitalbedarfsplanung!#REF!,0,IF('Kalk. int.'!F$5&gt;12-#REF!+Kapitalbedarfsplanung!#REF!,0,Kapitalbedarfsplanung!$D34))</f>
        <v>#REF!</v>
      </c>
      <c r="G62" s="400" t="e">
        <f>IF(G$5&lt;12-#REF!+Kapitalbedarfsplanung!#REF!,0,IF('Kalk. int.'!G$5&gt;12-#REF!+Kapitalbedarfsplanung!#REF!,0,Kapitalbedarfsplanung!$D34))</f>
        <v>#REF!</v>
      </c>
      <c r="H62" s="400" t="e">
        <f>IF(H$5&lt;12-#REF!+Kapitalbedarfsplanung!#REF!,0,IF('Kalk. int.'!H$5&gt;12-#REF!+Kapitalbedarfsplanung!#REF!,0,Kapitalbedarfsplanung!$D34))</f>
        <v>#REF!</v>
      </c>
      <c r="I62" s="400" t="e">
        <f>IF(I$5&lt;12-#REF!+Kapitalbedarfsplanung!#REF!,0,IF('Kalk. int.'!I$5&gt;12-#REF!+Kapitalbedarfsplanung!#REF!,0,Kapitalbedarfsplanung!$D34))</f>
        <v>#REF!</v>
      </c>
      <c r="J62" s="400" t="e">
        <f>IF(J$5&lt;12-#REF!+Kapitalbedarfsplanung!#REF!,0,IF('Kalk. int.'!J$5&gt;12-#REF!+Kapitalbedarfsplanung!#REF!,0,Kapitalbedarfsplanung!$D34))</f>
        <v>#REF!</v>
      </c>
      <c r="K62" s="400" t="e">
        <f>IF(K$5&lt;12-#REF!+Kapitalbedarfsplanung!#REF!,0,IF('Kalk. int.'!K$5&gt;12-#REF!+Kapitalbedarfsplanung!#REF!,0,Kapitalbedarfsplanung!$D34))</f>
        <v>#REF!</v>
      </c>
      <c r="L62" s="400" t="e">
        <f>IF(L$5&lt;12-#REF!+Kapitalbedarfsplanung!#REF!,0,IF('Kalk. int.'!L$5&gt;12-#REF!+Kapitalbedarfsplanung!#REF!,0,Kapitalbedarfsplanung!$D34))</f>
        <v>#REF!</v>
      </c>
      <c r="M62" s="400" t="e">
        <f>IF(M$5&lt;12-#REF!+Kapitalbedarfsplanung!#REF!,0,IF('Kalk. int.'!M$5&gt;12-#REF!+Kapitalbedarfsplanung!#REF!,0,Kapitalbedarfsplanung!$D34))</f>
        <v>#REF!</v>
      </c>
      <c r="N62" s="400" t="e">
        <f>IF(N$5&lt;12-#REF!+Kapitalbedarfsplanung!#REF!,0,IF('Kalk. int.'!N$5&gt;12-#REF!+Kapitalbedarfsplanung!#REF!,0,Kapitalbedarfsplanung!$D34))</f>
        <v>#REF!</v>
      </c>
      <c r="O62" s="400" t="e">
        <f>IF(O$5&lt;12-#REF!+Kapitalbedarfsplanung!#REF!,0,IF('Kalk. int.'!O$5&gt;12-#REF!+Kapitalbedarfsplanung!#REF!,0,Kapitalbedarfsplanung!$D34))</f>
        <v>#REF!</v>
      </c>
      <c r="P62" s="400" t="e">
        <f>IF(P$5&lt;12-#REF!+Kapitalbedarfsplanung!#REF!,0,IF('Kalk. int.'!P$5&gt;12-#REF!+Kapitalbedarfsplanung!#REF!,0,Kapitalbedarfsplanung!$D34))</f>
        <v>#REF!</v>
      </c>
      <c r="Q62" s="400" t="e">
        <f>IF(Q$5&lt;12-#REF!+Kapitalbedarfsplanung!#REF!,0,IF('Kalk. int.'!Q$5&gt;12-#REF!+Kapitalbedarfsplanung!#REF!,0,Kapitalbedarfsplanung!$D34))</f>
        <v>#REF!</v>
      </c>
      <c r="R62" s="400" t="e">
        <f>IF(R$5&lt;12-#REF!+Kapitalbedarfsplanung!#REF!,0,IF('Kalk. int.'!R$5&gt;12-#REF!+Kapitalbedarfsplanung!#REF!,0,Kapitalbedarfsplanung!$D34))</f>
        <v>#REF!</v>
      </c>
      <c r="S62" s="400" t="e">
        <f>IF(S$5&lt;12-#REF!+Kapitalbedarfsplanung!#REF!,0,IF('Kalk. int.'!S$5&gt;12-#REF!+Kapitalbedarfsplanung!#REF!,0,Kapitalbedarfsplanung!$D34))</f>
        <v>#REF!</v>
      </c>
      <c r="T62" s="400" t="e">
        <f>IF(T$5&lt;12-#REF!+Kapitalbedarfsplanung!#REF!,0,IF('Kalk. int.'!T$5&gt;12-#REF!+Kapitalbedarfsplanung!#REF!,0,Kapitalbedarfsplanung!$D34))</f>
        <v>#REF!</v>
      </c>
      <c r="U62" s="400" t="e">
        <f>IF(U$5&lt;12-#REF!+Kapitalbedarfsplanung!#REF!,0,IF('Kalk. int.'!U$5&gt;12-#REF!+Kapitalbedarfsplanung!#REF!,0,Kapitalbedarfsplanung!$D34))</f>
        <v>#REF!</v>
      </c>
      <c r="V62" s="400" t="e">
        <f>IF(V$5&lt;12-#REF!+Kapitalbedarfsplanung!#REF!,0,IF('Kalk. int.'!V$5&gt;12-#REF!+Kapitalbedarfsplanung!#REF!,0,Kapitalbedarfsplanung!$D34))</f>
        <v>#REF!</v>
      </c>
      <c r="W62" s="400" t="e">
        <f>IF(W$5&lt;12-#REF!+Kapitalbedarfsplanung!#REF!,0,IF('Kalk. int.'!W$5&gt;12-#REF!+Kapitalbedarfsplanung!#REF!,0,Kapitalbedarfsplanung!$D34))</f>
        <v>#REF!</v>
      </c>
      <c r="X62" s="400" t="e">
        <f>IF(X$5&lt;12-#REF!+Kapitalbedarfsplanung!#REF!,0,IF('Kalk. int.'!X$5&gt;12-#REF!+Kapitalbedarfsplanung!#REF!,0,Kapitalbedarfsplanung!$D34))</f>
        <v>#REF!</v>
      </c>
      <c r="Y62" s="400" t="e">
        <f>IF(Y$5&lt;12-#REF!+Kapitalbedarfsplanung!#REF!,0,IF('Kalk. int.'!Y$5&gt;12-#REF!+Kapitalbedarfsplanung!#REF!,0,Kapitalbedarfsplanung!$D34))</f>
        <v>#REF!</v>
      </c>
      <c r="Z62" s="400" t="e">
        <f>IF(Z$5&lt;12-#REF!+Kapitalbedarfsplanung!#REF!,0,IF('Kalk. int.'!Z$5&gt;12-#REF!+Kapitalbedarfsplanung!#REF!,0,Kapitalbedarfsplanung!$D34))</f>
        <v>#REF!</v>
      </c>
      <c r="AA62" s="400" t="e">
        <f>IF(AA$5&lt;12-#REF!+Kapitalbedarfsplanung!#REF!,0,IF('Kalk. int.'!AA$5&gt;12-#REF!+Kapitalbedarfsplanung!#REF!,0,Kapitalbedarfsplanung!$D34))</f>
        <v>#REF!</v>
      </c>
      <c r="AB62" s="400" t="e">
        <f>IF(AB$5&lt;12-#REF!+Kapitalbedarfsplanung!#REF!,0,IF('Kalk. int.'!AB$5&gt;12-#REF!+Kapitalbedarfsplanung!#REF!,0,Kapitalbedarfsplanung!$D34))</f>
        <v>#REF!</v>
      </c>
      <c r="AC62" s="400" t="e">
        <f>IF(AC$5&lt;12-#REF!+Kapitalbedarfsplanung!#REF!,0,IF('Kalk. int.'!AC$5&gt;12-#REF!+Kapitalbedarfsplanung!#REF!,0,Kapitalbedarfsplanung!$D34))</f>
        <v>#REF!</v>
      </c>
      <c r="AD62" s="400" t="e">
        <f>IF(AD$5&lt;12-#REF!+Kapitalbedarfsplanung!#REF!,0,IF('Kalk. int.'!AD$5&gt;12-#REF!+Kapitalbedarfsplanung!#REF!,0,Kapitalbedarfsplanung!$D34))</f>
        <v>#REF!</v>
      </c>
      <c r="AE62" s="400" t="e">
        <f>IF(AE$5&lt;12-#REF!+Kapitalbedarfsplanung!#REF!,0,IF('Kalk. int.'!AE$5&gt;12-#REF!+Kapitalbedarfsplanung!#REF!,0,Kapitalbedarfsplanung!$D34))</f>
        <v>#REF!</v>
      </c>
      <c r="AF62" s="400" t="e">
        <f>IF(AF$5&lt;12-#REF!+Kapitalbedarfsplanung!#REF!,0,IF('Kalk. int.'!AF$5&gt;12-#REF!+Kapitalbedarfsplanung!#REF!,0,Kapitalbedarfsplanung!$D34))</f>
        <v>#REF!</v>
      </c>
      <c r="AG62" s="400" t="e">
        <f>IF(AG$5&lt;12-#REF!+Kapitalbedarfsplanung!#REF!,0,IF('Kalk. int.'!AG$5&gt;12-#REF!+Kapitalbedarfsplanung!#REF!,0,Kapitalbedarfsplanung!$D34))</f>
        <v>#REF!</v>
      </c>
      <c r="AH62" s="400" t="e">
        <f>IF(AH$5&lt;12-#REF!+Kapitalbedarfsplanung!#REF!,0,IF('Kalk. int.'!AH$5&gt;12-#REF!+Kapitalbedarfsplanung!#REF!,0,Kapitalbedarfsplanung!$D34))</f>
        <v>#REF!</v>
      </c>
      <c r="AI62" s="400" t="e">
        <f>IF(AI$5&lt;12-#REF!+Kapitalbedarfsplanung!#REF!,0,IF('Kalk. int.'!AI$5&gt;12-#REF!+Kapitalbedarfsplanung!#REF!,0,Kapitalbedarfsplanung!$D34))</f>
        <v>#REF!</v>
      </c>
      <c r="AJ62" s="400" t="e">
        <f>IF(AJ$5&lt;12-#REF!+Kapitalbedarfsplanung!#REF!,0,IF('Kalk. int.'!AJ$5&gt;12-#REF!+Kapitalbedarfsplanung!#REF!,0,Kapitalbedarfsplanung!$D34))</f>
        <v>#REF!</v>
      </c>
      <c r="AK62" s="400" t="e">
        <f>IF(AK$5&lt;12-#REF!+Kapitalbedarfsplanung!#REF!,0,IF('Kalk. int.'!AK$5&gt;12-#REF!+Kapitalbedarfsplanung!#REF!,0,Kapitalbedarfsplanung!$D34))</f>
        <v>#REF!</v>
      </c>
      <c r="AL62" s="400" t="e">
        <f>IF(AL$5&lt;12-#REF!+Kapitalbedarfsplanung!#REF!,0,IF('Kalk. int.'!AL$5&gt;12-#REF!+Kapitalbedarfsplanung!#REF!,0,Kapitalbedarfsplanung!$D34))</f>
        <v>#REF!</v>
      </c>
      <c r="AM62" s="401" t="e">
        <f>IF(AM$5&lt;12-#REF!+Kapitalbedarfsplanung!#REF!,0,IF('Kalk. int.'!AM$5&gt;12-#REF!+Kapitalbedarfsplanung!#REF!,0,Kapitalbedarfsplanung!$D34))</f>
        <v>#REF!</v>
      </c>
    </row>
    <row r="63" spans="1:39" ht="15.75">
      <c r="A63" s="162"/>
      <c r="B63" s="162"/>
      <c r="C63" s="425"/>
      <c r="D63" s="402"/>
      <c r="E63" s="187"/>
      <c r="F63" s="187"/>
      <c r="G63" s="187"/>
      <c r="H63" s="187"/>
      <c r="I63" s="187"/>
      <c r="J63" s="187"/>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97"/>
    </row>
    <row r="64" spans="1:39" ht="16.5" thickBot="1">
      <c r="A64" s="162"/>
      <c r="B64" s="162"/>
      <c r="C64" s="425"/>
      <c r="D64" s="402"/>
      <c r="E64" s="187"/>
      <c r="F64" s="187"/>
      <c r="G64" s="187"/>
      <c r="H64" s="187"/>
      <c r="I64" s="187"/>
      <c r="J64" s="187"/>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97"/>
    </row>
    <row r="65" spans="2:39" ht="16.5" thickBot="1">
      <c r="B65" s="391" t="s">
        <v>16</v>
      </c>
      <c r="C65" s="425"/>
      <c r="D65" s="409" t="e">
        <f t="shared" ref="D65:AM65" si="5">SUM(D60:D64)</f>
        <v>#REF!</v>
      </c>
      <c r="E65" s="410" t="e">
        <f t="shared" si="5"/>
        <v>#REF!</v>
      </c>
      <c r="F65" s="410" t="e">
        <f t="shared" si="5"/>
        <v>#REF!</v>
      </c>
      <c r="G65" s="410" t="e">
        <f t="shared" si="5"/>
        <v>#REF!</v>
      </c>
      <c r="H65" s="410" t="e">
        <f t="shared" si="5"/>
        <v>#REF!</v>
      </c>
      <c r="I65" s="410" t="e">
        <f t="shared" si="5"/>
        <v>#REF!</v>
      </c>
      <c r="J65" s="410" t="e">
        <f t="shared" si="5"/>
        <v>#REF!</v>
      </c>
      <c r="K65" s="410" t="e">
        <f t="shared" si="5"/>
        <v>#REF!</v>
      </c>
      <c r="L65" s="410" t="e">
        <f t="shared" si="5"/>
        <v>#REF!</v>
      </c>
      <c r="M65" s="410" t="e">
        <f t="shared" si="5"/>
        <v>#REF!</v>
      </c>
      <c r="N65" s="410" t="e">
        <f t="shared" si="5"/>
        <v>#REF!</v>
      </c>
      <c r="O65" s="410" t="e">
        <f t="shared" si="5"/>
        <v>#REF!</v>
      </c>
      <c r="P65" s="410" t="e">
        <f t="shared" si="5"/>
        <v>#REF!</v>
      </c>
      <c r="Q65" s="410" t="e">
        <f t="shared" si="5"/>
        <v>#REF!</v>
      </c>
      <c r="R65" s="410" t="e">
        <f t="shared" si="5"/>
        <v>#REF!</v>
      </c>
      <c r="S65" s="410" t="e">
        <f t="shared" si="5"/>
        <v>#REF!</v>
      </c>
      <c r="T65" s="410" t="e">
        <f t="shared" si="5"/>
        <v>#REF!</v>
      </c>
      <c r="U65" s="410" t="e">
        <f t="shared" si="5"/>
        <v>#REF!</v>
      </c>
      <c r="V65" s="410" t="e">
        <f t="shared" si="5"/>
        <v>#REF!</v>
      </c>
      <c r="W65" s="410" t="e">
        <f t="shared" si="5"/>
        <v>#REF!</v>
      </c>
      <c r="X65" s="410" t="e">
        <f t="shared" si="5"/>
        <v>#REF!</v>
      </c>
      <c r="Y65" s="410" t="e">
        <f t="shared" si="5"/>
        <v>#REF!</v>
      </c>
      <c r="Z65" s="410" t="e">
        <f t="shared" si="5"/>
        <v>#REF!</v>
      </c>
      <c r="AA65" s="410" t="e">
        <f t="shared" si="5"/>
        <v>#REF!</v>
      </c>
      <c r="AB65" s="410" t="e">
        <f t="shared" si="5"/>
        <v>#REF!</v>
      </c>
      <c r="AC65" s="410" t="e">
        <f t="shared" si="5"/>
        <v>#REF!</v>
      </c>
      <c r="AD65" s="410" t="e">
        <f t="shared" si="5"/>
        <v>#REF!</v>
      </c>
      <c r="AE65" s="410" t="e">
        <f t="shared" si="5"/>
        <v>#REF!</v>
      </c>
      <c r="AF65" s="410" t="e">
        <f t="shared" si="5"/>
        <v>#REF!</v>
      </c>
      <c r="AG65" s="410" t="e">
        <f t="shared" si="5"/>
        <v>#REF!</v>
      </c>
      <c r="AH65" s="410" t="e">
        <f t="shared" si="5"/>
        <v>#REF!</v>
      </c>
      <c r="AI65" s="410" t="e">
        <f t="shared" si="5"/>
        <v>#REF!</v>
      </c>
      <c r="AJ65" s="410" t="e">
        <f t="shared" si="5"/>
        <v>#REF!</v>
      </c>
      <c r="AK65" s="410" t="e">
        <f t="shared" si="5"/>
        <v>#REF!</v>
      </c>
      <c r="AL65" s="410" t="e">
        <f t="shared" si="5"/>
        <v>#REF!</v>
      </c>
      <c r="AM65" s="411" t="e">
        <f t="shared" si="5"/>
        <v>#REF!</v>
      </c>
    </row>
    <row r="66" spans="2:39" ht="16.5" thickBot="1">
      <c r="B66" s="392"/>
      <c r="C66" s="426"/>
      <c r="D66" s="402"/>
      <c r="E66" s="187"/>
      <c r="F66" s="187"/>
      <c r="G66" s="187"/>
      <c r="H66" s="187"/>
      <c r="I66" s="187"/>
      <c r="J66" s="187"/>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97"/>
    </row>
    <row r="67" spans="2:39" ht="16.5" thickBot="1">
      <c r="B67" s="390" t="s">
        <v>1419</v>
      </c>
      <c r="C67" s="433" t="s">
        <v>28</v>
      </c>
      <c r="D67" s="409" t="e">
        <f t="shared" ref="D67:AM67" si="6">SUM(D65+D57+D44)</f>
        <v>#REF!</v>
      </c>
      <c r="E67" s="410" t="e">
        <f t="shared" si="6"/>
        <v>#REF!</v>
      </c>
      <c r="F67" s="410" t="e">
        <f t="shared" si="6"/>
        <v>#REF!</v>
      </c>
      <c r="G67" s="410" t="e">
        <f t="shared" si="6"/>
        <v>#REF!</v>
      </c>
      <c r="H67" s="410" t="e">
        <f t="shared" si="6"/>
        <v>#REF!</v>
      </c>
      <c r="I67" s="410" t="e">
        <f t="shared" si="6"/>
        <v>#REF!</v>
      </c>
      <c r="J67" s="410" t="e">
        <f t="shared" si="6"/>
        <v>#REF!</v>
      </c>
      <c r="K67" s="410" t="e">
        <f t="shared" si="6"/>
        <v>#REF!</v>
      </c>
      <c r="L67" s="410" t="e">
        <f t="shared" si="6"/>
        <v>#REF!</v>
      </c>
      <c r="M67" s="410" t="e">
        <f t="shared" si="6"/>
        <v>#REF!</v>
      </c>
      <c r="N67" s="410" t="e">
        <f t="shared" si="6"/>
        <v>#REF!</v>
      </c>
      <c r="O67" s="410" t="e">
        <f t="shared" si="6"/>
        <v>#REF!</v>
      </c>
      <c r="P67" s="410" t="e">
        <f t="shared" si="6"/>
        <v>#REF!</v>
      </c>
      <c r="Q67" s="410" t="e">
        <f t="shared" si="6"/>
        <v>#REF!</v>
      </c>
      <c r="R67" s="410" t="e">
        <f t="shared" si="6"/>
        <v>#REF!</v>
      </c>
      <c r="S67" s="410" t="e">
        <f t="shared" si="6"/>
        <v>#REF!</v>
      </c>
      <c r="T67" s="410" t="e">
        <f t="shared" si="6"/>
        <v>#REF!</v>
      </c>
      <c r="U67" s="410" t="e">
        <f t="shared" si="6"/>
        <v>#REF!</v>
      </c>
      <c r="V67" s="410" t="e">
        <f t="shared" si="6"/>
        <v>#REF!</v>
      </c>
      <c r="W67" s="410" t="e">
        <f t="shared" si="6"/>
        <v>#REF!</v>
      </c>
      <c r="X67" s="410" t="e">
        <f t="shared" si="6"/>
        <v>#REF!</v>
      </c>
      <c r="Y67" s="410" t="e">
        <f t="shared" si="6"/>
        <v>#REF!</v>
      </c>
      <c r="Z67" s="410" t="e">
        <f t="shared" si="6"/>
        <v>#REF!</v>
      </c>
      <c r="AA67" s="410" t="e">
        <f t="shared" si="6"/>
        <v>#REF!</v>
      </c>
      <c r="AB67" s="410" t="e">
        <f t="shared" si="6"/>
        <v>#REF!</v>
      </c>
      <c r="AC67" s="410" t="e">
        <f t="shared" si="6"/>
        <v>#REF!</v>
      </c>
      <c r="AD67" s="410" t="e">
        <f t="shared" si="6"/>
        <v>#REF!</v>
      </c>
      <c r="AE67" s="410" t="e">
        <f t="shared" si="6"/>
        <v>#REF!</v>
      </c>
      <c r="AF67" s="410" t="e">
        <f t="shared" si="6"/>
        <v>#REF!</v>
      </c>
      <c r="AG67" s="410" t="e">
        <f t="shared" si="6"/>
        <v>#REF!</v>
      </c>
      <c r="AH67" s="410" t="e">
        <f t="shared" si="6"/>
        <v>#REF!</v>
      </c>
      <c r="AI67" s="410" t="e">
        <f t="shared" si="6"/>
        <v>#REF!</v>
      </c>
      <c r="AJ67" s="410" t="e">
        <f t="shared" si="6"/>
        <v>#REF!</v>
      </c>
      <c r="AK67" s="410" t="e">
        <f t="shared" si="6"/>
        <v>#REF!</v>
      </c>
      <c r="AL67" s="410" t="e">
        <f t="shared" si="6"/>
        <v>#REF!</v>
      </c>
      <c r="AM67" s="411" t="e">
        <f t="shared" si="6"/>
        <v>#REF!</v>
      </c>
    </row>
    <row r="68" spans="2:39" ht="16.5" thickBot="1">
      <c r="B68" s="395" t="s">
        <v>1568</v>
      </c>
      <c r="C68" s="427"/>
      <c r="D68" s="412" t="e">
        <f t="shared" ref="D68:AM68" si="7">+D15+D16+D17+D18+D27+D28+D29+D30</f>
        <v>#REF!</v>
      </c>
      <c r="E68" s="413" t="e">
        <f t="shared" si="7"/>
        <v>#REF!</v>
      </c>
      <c r="F68" s="413" t="e">
        <f t="shared" si="7"/>
        <v>#REF!</v>
      </c>
      <c r="G68" s="413" t="e">
        <f t="shared" si="7"/>
        <v>#REF!</v>
      </c>
      <c r="H68" s="413" t="e">
        <f t="shared" si="7"/>
        <v>#REF!</v>
      </c>
      <c r="I68" s="413" t="e">
        <f t="shared" si="7"/>
        <v>#REF!</v>
      </c>
      <c r="J68" s="413" t="e">
        <f t="shared" si="7"/>
        <v>#REF!</v>
      </c>
      <c r="K68" s="413" t="e">
        <f t="shared" si="7"/>
        <v>#REF!</v>
      </c>
      <c r="L68" s="413" t="e">
        <f t="shared" si="7"/>
        <v>#REF!</v>
      </c>
      <c r="M68" s="413" t="e">
        <f t="shared" si="7"/>
        <v>#REF!</v>
      </c>
      <c r="N68" s="413" t="e">
        <f t="shared" si="7"/>
        <v>#REF!</v>
      </c>
      <c r="O68" s="413" t="e">
        <f t="shared" si="7"/>
        <v>#REF!</v>
      </c>
      <c r="P68" s="413" t="e">
        <f t="shared" si="7"/>
        <v>#REF!</v>
      </c>
      <c r="Q68" s="413" t="e">
        <f t="shared" si="7"/>
        <v>#REF!</v>
      </c>
      <c r="R68" s="413" t="e">
        <f t="shared" si="7"/>
        <v>#REF!</v>
      </c>
      <c r="S68" s="413" t="e">
        <f t="shared" si="7"/>
        <v>#REF!</v>
      </c>
      <c r="T68" s="413" t="e">
        <f t="shared" si="7"/>
        <v>#REF!</v>
      </c>
      <c r="U68" s="413" t="e">
        <f t="shared" si="7"/>
        <v>#REF!</v>
      </c>
      <c r="V68" s="413" t="e">
        <f t="shared" si="7"/>
        <v>#REF!</v>
      </c>
      <c r="W68" s="413" t="e">
        <f t="shared" si="7"/>
        <v>#REF!</v>
      </c>
      <c r="X68" s="413" t="e">
        <f t="shared" si="7"/>
        <v>#REF!</v>
      </c>
      <c r="Y68" s="413" t="e">
        <f t="shared" si="7"/>
        <v>#REF!</v>
      </c>
      <c r="Z68" s="413" t="e">
        <f t="shared" si="7"/>
        <v>#REF!</v>
      </c>
      <c r="AA68" s="413" t="e">
        <f t="shared" si="7"/>
        <v>#REF!</v>
      </c>
      <c r="AB68" s="413" t="e">
        <f t="shared" si="7"/>
        <v>#REF!</v>
      </c>
      <c r="AC68" s="413" t="e">
        <f t="shared" si="7"/>
        <v>#REF!</v>
      </c>
      <c r="AD68" s="413" t="e">
        <f t="shared" si="7"/>
        <v>#REF!</v>
      </c>
      <c r="AE68" s="413" t="e">
        <f t="shared" si="7"/>
        <v>#REF!</v>
      </c>
      <c r="AF68" s="413" t="e">
        <f t="shared" si="7"/>
        <v>#REF!</v>
      </c>
      <c r="AG68" s="413" t="e">
        <f t="shared" si="7"/>
        <v>#REF!</v>
      </c>
      <c r="AH68" s="413" t="e">
        <f t="shared" si="7"/>
        <v>#REF!</v>
      </c>
      <c r="AI68" s="413" t="e">
        <f t="shared" si="7"/>
        <v>#REF!</v>
      </c>
      <c r="AJ68" s="413" t="e">
        <f t="shared" si="7"/>
        <v>#REF!</v>
      </c>
      <c r="AK68" s="413" t="e">
        <f t="shared" si="7"/>
        <v>#REF!</v>
      </c>
      <c r="AL68" s="413" t="e">
        <f t="shared" si="7"/>
        <v>#REF!</v>
      </c>
      <c r="AM68" s="414" t="e">
        <f t="shared" si="7"/>
        <v>#REF!</v>
      </c>
    </row>
    <row r="69" spans="2:39" ht="15.75">
      <c r="B69" s="29" t="s">
        <v>1444</v>
      </c>
      <c r="D69" s="196" t="e">
        <f t="shared" ref="D69:O69" si="8">IF(D58="Start-monat",D67,)</f>
        <v>#REF!</v>
      </c>
      <c r="E69" s="196" t="e">
        <f t="shared" si="8"/>
        <v>#REF!</v>
      </c>
      <c r="F69" s="196" t="e">
        <f>IF(F58="Start-monat",F67,)</f>
        <v>#REF!</v>
      </c>
      <c r="G69" s="196" t="e">
        <f t="shared" si="8"/>
        <v>#REF!</v>
      </c>
      <c r="H69" s="196" t="e">
        <f t="shared" si="8"/>
        <v>#REF!</v>
      </c>
      <c r="I69" s="196" t="e">
        <f t="shared" si="8"/>
        <v>#REF!</v>
      </c>
      <c r="J69" s="196" t="e">
        <f t="shared" si="8"/>
        <v>#REF!</v>
      </c>
      <c r="K69" s="196" t="e">
        <f t="shared" si="8"/>
        <v>#REF!</v>
      </c>
      <c r="L69" s="196" t="e">
        <f t="shared" si="8"/>
        <v>#REF!</v>
      </c>
      <c r="M69" s="196" t="e">
        <f t="shared" si="8"/>
        <v>#REF!</v>
      </c>
      <c r="N69" s="196" t="e">
        <f t="shared" si="8"/>
        <v>#REF!</v>
      </c>
      <c r="O69" s="196" t="e">
        <f t="shared" si="8"/>
        <v>#REF!</v>
      </c>
    </row>
    <row r="72" spans="2:39" ht="20.25">
      <c r="B72" s="376" t="s">
        <v>1566</v>
      </c>
      <c r="D72" s="27" t="s">
        <v>1438</v>
      </c>
      <c r="E72" s="204" t="e">
        <f>Privatentnahmen!#REF!</f>
        <v>#REF!</v>
      </c>
      <c r="F72" s="2"/>
      <c r="G72" s="2"/>
      <c r="H72" s="6"/>
      <c r="I72" s="6"/>
      <c r="J72" s="6"/>
      <c r="K72" s="6"/>
      <c r="L72" s="6"/>
      <c r="M72" s="6"/>
      <c r="N72" s="6"/>
      <c r="O72" s="6"/>
    </row>
    <row r="73" spans="2:39" ht="15.75">
      <c r="D73" s="28" t="e">
        <f>+#REF!</f>
        <v>#REF!</v>
      </c>
      <c r="E73" s="25"/>
      <c r="F73" s="2"/>
      <c r="G73" s="2"/>
      <c r="H73" s="6"/>
      <c r="I73" s="6"/>
      <c r="J73" s="6"/>
      <c r="K73" s="6"/>
      <c r="L73" s="6"/>
      <c r="M73" s="6"/>
      <c r="N73" s="6"/>
      <c r="O73" s="6"/>
    </row>
    <row r="74" spans="2:39" ht="16.5" thickBot="1">
      <c r="D74" s="195" t="e">
        <f>IF(D75=12-#REF!+1,"Startmonat","")</f>
        <v>#REF!</v>
      </c>
      <c r="E74" s="195" t="e">
        <f>IF(E75=12-#REF!+1,"Startmonat","")</f>
        <v>#REF!</v>
      </c>
      <c r="F74" s="195" t="e">
        <f>IF(F75=12-#REF!+1,"Startmonat","")</f>
        <v>#REF!</v>
      </c>
      <c r="G74" s="195" t="e">
        <f>IF(G75=12-#REF!+1,"Startmonat","")</f>
        <v>#REF!</v>
      </c>
      <c r="H74" s="195" t="e">
        <f>IF(H75=12-#REF!+1,"Startmonat","")</f>
        <v>#REF!</v>
      </c>
      <c r="I74" s="195" t="e">
        <f>IF(I75=12-#REF!+1,"Startmonat","")</f>
        <v>#REF!</v>
      </c>
      <c r="J74" s="195" t="e">
        <f>IF(J75=12-#REF!+1,"Startmonat","")</f>
        <v>#REF!</v>
      </c>
      <c r="K74" s="195" t="e">
        <f>IF(K75=12-#REF!+1,"Startmonat","")</f>
        <v>#REF!</v>
      </c>
      <c r="L74" s="195" t="e">
        <f>IF(L75=12-#REF!+1,"Startmonat","")</f>
        <v>#REF!</v>
      </c>
      <c r="M74" s="195" t="e">
        <f>IF(M75=12-#REF!+1,"Startmonat","")</f>
        <v>#REF!</v>
      </c>
      <c r="N74" s="195" t="e">
        <f>IF(N75=12-#REF!+1,"Startmonat","")</f>
        <v>#REF!</v>
      </c>
      <c r="O74" s="195" t="e">
        <f>IF(O75=12-#REF!+1,"Startmonat","")</f>
        <v>#REF!</v>
      </c>
      <c r="P74" s="27" t="s">
        <v>1438</v>
      </c>
      <c r="Q74" s="205" t="str">
        <f>Privatentnahmen!H4</f>
        <v>Alle Werte mit Mehrwertsteuer!</v>
      </c>
      <c r="R74" s="15"/>
      <c r="S74" s="15"/>
      <c r="T74" s="15"/>
      <c r="U74" s="15"/>
      <c r="V74" s="15"/>
      <c r="W74" s="15"/>
      <c r="X74" s="15"/>
      <c r="Y74" s="15"/>
      <c r="Z74" s="15"/>
      <c r="AA74" s="15"/>
      <c r="AB74" s="27" t="s">
        <v>1438</v>
      </c>
      <c r="AC74" s="204" t="e">
        <f>Privatentnahmen!#REF!</f>
        <v>#REF!</v>
      </c>
      <c r="AD74" s="15"/>
      <c r="AE74" s="15"/>
      <c r="AF74" s="15"/>
      <c r="AG74" s="15"/>
      <c r="AH74" s="15"/>
      <c r="AI74" s="15"/>
      <c r="AJ74" s="15"/>
      <c r="AK74" s="15"/>
      <c r="AL74" s="15"/>
      <c r="AM74" s="15"/>
    </row>
    <row r="75" spans="2:39" ht="15.75">
      <c r="B75" s="26" t="s">
        <v>1449</v>
      </c>
      <c r="C75" s="445"/>
      <c r="D75" s="466">
        <v>1</v>
      </c>
      <c r="E75" s="467">
        <f t="shared" ref="E75:AM75" si="9">+D75+1</f>
        <v>2</v>
      </c>
      <c r="F75" s="467">
        <f t="shared" si="9"/>
        <v>3</v>
      </c>
      <c r="G75" s="467">
        <f t="shared" si="9"/>
        <v>4</v>
      </c>
      <c r="H75" s="467">
        <f t="shared" si="9"/>
        <v>5</v>
      </c>
      <c r="I75" s="467">
        <f t="shared" si="9"/>
        <v>6</v>
      </c>
      <c r="J75" s="467">
        <f t="shared" si="9"/>
        <v>7</v>
      </c>
      <c r="K75" s="467">
        <f t="shared" si="9"/>
        <v>8</v>
      </c>
      <c r="L75" s="467">
        <f t="shared" si="9"/>
        <v>9</v>
      </c>
      <c r="M75" s="467">
        <f t="shared" si="9"/>
        <v>10</v>
      </c>
      <c r="N75" s="467">
        <f t="shared" si="9"/>
        <v>11</v>
      </c>
      <c r="O75" s="483">
        <f t="shared" si="9"/>
        <v>12</v>
      </c>
      <c r="P75" s="466">
        <f t="shared" si="9"/>
        <v>13</v>
      </c>
      <c r="Q75" s="467">
        <f t="shared" si="9"/>
        <v>14</v>
      </c>
      <c r="R75" s="467">
        <f t="shared" si="9"/>
        <v>15</v>
      </c>
      <c r="S75" s="467">
        <f t="shared" si="9"/>
        <v>16</v>
      </c>
      <c r="T75" s="467">
        <f t="shared" si="9"/>
        <v>17</v>
      </c>
      <c r="U75" s="467">
        <f t="shared" si="9"/>
        <v>18</v>
      </c>
      <c r="V75" s="467">
        <f t="shared" si="9"/>
        <v>19</v>
      </c>
      <c r="W75" s="467">
        <f t="shared" si="9"/>
        <v>20</v>
      </c>
      <c r="X75" s="467">
        <f t="shared" si="9"/>
        <v>21</v>
      </c>
      <c r="Y75" s="467">
        <f t="shared" si="9"/>
        <v>22</v>
      </c>
      <c r="Z75" s="467">
        <f t="shared" si="9"/>
        <v>23</v>
      </c>
      <c r="AA75" s="483">
        <f t="shared" si="9"/>
        <v>24</v>
      </c>
      <c r="AB75" s="466">
        <f t="shared" si="9"/>
        <v>25</v>
      </c>
      <c r="AC75" s="467">
        <f t="shared" si="9"/>
        <v>26</v>
      </c>
      <c r="AD75" s="467">
        <f t="shared" si="9"/>
        <v>27</v>
      </c>
      <c r="AE75" s="467">
        <f t="shared" si="9"/>
        <v>28</v>
      </c>
      <c r="AF75" s="467">
        <f t="shared" si="9"/>
        <v>29</v>
      </c>
      <c r="AG75" s="467">
        <f t="shared" si="9"/>
        <v>30</v>
      </c>
      <c r="AH75" s="467">
        <f t="shared" si="9"/>
        <v>31</v>
      </c>
      <c r="AI75" s="467">
        <f t="shared" si="9"/>
        <v>32</v>
      </c>
      <c r="AJ75" s="467">
        <f t="shared" si="9"/>
        <v>33</v>
      </c>
      <c r="AK75" s="467">
        <f t="shared" si="9"/>
        <v>34</v>
      </c>
      <c r="AL75" s="467">
        <f t="shared" si="9"/>
        <v>35</v>
      </c>
      <c r="AM75" s="483">
        <f t="shared" si="9"/>
        <v>36</v>
      </c>
    </row>
    <row r="76" spans="2:39" ht="15.75">
      <c r="B76" s="26" t="s">
        <v>152</v>
      </c>
      <c r="C76" s="445"/>
      <c r="D76" s="468" t="e">
        <f>IF(D$75&lt;12-#REF!+1+Kapitalbedarfsplanung!#REF!-1,0,+#REF!/#REF!/IF(12-#REF!+1+Kapitalbedarfsplanung!#REF!-1&lt;7,(#REF!-Kapitalbedarfsplanung!#REF!+1),(#REF!-Kapitalbedarfsplanung!#REF!+1)*2))</f>
        <v>#REF!</v>
      </c>
      <c r="E76" s="463" t="e">
        <f>IF(E$75&lt;12-#REF!+1+Kapitalbedarfsplanung!#REF!-1,0,+#REF!/#REF!/IF(12-#REF!+1+Kapitalbedarfsplanung!#REF!-1&lt;7,(#REF!-Kapitalbedarfsplanung!#REF!+1),(#REF!-Kapitalbedarfsplanung!#REF!+1)*2))</f>
        <v>#REF!</v>
      </c>
      <c r="F76" s="463" t="e">
        <f>IF(F$75&lt;12-#REF!+1+Kapitalbedarfsplanung!#REF!-1,0,+#REF!/#REF!/IF(12-#REF!+1+Kapitalbedarfsplanung!#REF!-1&lt;7,(#REF!-Kapitalbedarfsplanung!#REF!+1),(#REF!-Kapitalbedarfsplanung!#REF!+1)*2))</f>
        <v>#REF!</v>
      </c>
      <c r="G76" s="463" t="e">
        <f>IF(G$75&lt;12-#REF!+1+Kapitalbedarfsplanung!#REF!-1,0,+#REF!/#REF!/IF(12-#REF!+1+Kapitalbedarfsplanung!#REF!-1&lt;7,(#REF!-Kapitalbedarfsplanung!#REF!+1),(#REF!-Kapitalbedarfsplanung!#REF!+1)*2))</f>
        <v>#REF!</v>
      </c>
      <c r="H76" s="463" t="e">
        <f>IF(H$75&lt;12-#REF!+1+Kapitalbedarfsplanung!#REF!-1,0,+#REF!/#REF!/IF(12-#REF!+1+Kapitalbedarfsplanung!#REF!-1&lt;7,(#REF!-Kapitalbedarfsplanung!#REF!+1),(#REF!-Kapitalbedarfsplanung!#REF!+1)*2))</f>
        <v>#REF!</v>
      </c>
      <c r="I76" s="463" t="e">
        <f>IF(I$75&lt;12-#REF!+1+Kapitalbedarfsplanung!#REF!-1,0,+#REF!/#REF!/IF(12-#REF!+1+Kapitalbedarfsplanung!#REF!-1&lt;7,(#REF!-Kapitalbedarfsplanung!#REF!+1),(#REF!-Kapitalbedarfsplanung!#REF!+1)*2))</f>
        <v>#REF!</v>
      </c>
      <c r="J76" s="463" t="e">
        <f>IF(J$75&lt;12-#REF!+1+Kapitalbedarfsplanung!#REF!-1,0,+#REF!/#REF!/IF(12-#REF!+1+Kapitalbedarfsplanung!#REF!-1&lt;7,(#REF!-Kapitalbedarfsplanung!#REF!+1),(#REF!-Kapitalbedarfsplanung!#REF!+1)*2))</f>
        <v>#REF!</v>
      </c>
      <c r="K76" s="463" t="e">
        <f>IF(K$75&lt;12-#REF!+1+Kapitalbedarfsplanung!#REF!-1,0,+#REF!/#REF!/IF(12-#REF!+1+Kapitalbedarfsplanung!#REF!-1&lt;7,(#REF!-Kapitalbedarfsplanung!#REF!+1),(#REF!-Kapitalbedarfsplanung!#REF!+1)*2))</f>
        <v>#REF!</v>
      </c>
      <c r="L76" s="463" t="e">
        <f>IF(L$75&lt;12-#REF!+1+Kapitalbedarfsplanung!#REF!-1,0,+#REF!/#REF!/IF(12-#REF!+1+Kapitalbedarfsplanung!#REF!-1&lt;7,(#REF!-Kapitalbedarfsplanung!#REF!+1),(#REF!-Kapitalbedarfsplanung!#REF!+1)*2))</f>
        <v>#REF!</v>
      </c>
      <c r="M76" s="463" t="e">
        <f>IF(M$75&lt;12-#REF!+1+Kapitalbedarfsplanung!#REF!-1,0,+#REF!/#REF!/IF(12-#REF!+1+Kapitalbedarfsplanung!#REF!-1&lt;7,(#REF!-Kapitalbedarfsplanung!#REF!+1),(#REF!-Kapitalbedarfsplanung!#REF!+1)*2))</f>
        <v>#REF!</v>
      </c>
      <c r="N76" s="463" t="e">
        <f>IF(N$75&lt;12-#REF!+1+Kapitalbedarfsplanung!#REF!-1,0,+#REF!/#REF!/IF(12-#REF!+1+Kapitalbedarfsplanung!#REF!-1&lt;7,(#REF!-Kapitalbedarfsplanung!#REF!+1),(#REF!-Kapitalbedarfsplanung!#REF!+1)*2))</f>
        <v>#REF!</v>
      </c>
      <c r="O76" s="469" t="e">
        <f>IF(O$75&lt;12-#REF!+1+Kapitalbedarfsplanung!#REF!-1,0,+#REF!/#REF!/IF(12-#REF!+1+Kapitalbedarfsplanung!#REF!-1&lt;7,(#REF!-Kapitalbedarfsplanung!#REF!+1),(#REF!-Kapitalbedarfsplanung!#REF!+1)*2))</f>
        <v>#REF!</v>
      </c>
      <c r="P76" s="468" t="e">
        <f>IF((12-#REF!+1+Kapitalbedarfsplanung!#REF!-1)&lt;13,#REF!/#REF!/12,IF(P$75&lt;(12-#REF!+1+Kapitalbedarfsplanung!#REF!-1),0,IF((12-#REF!+1+Kapitalbedarfsplanung!#REF!-1)&lt;19,#REF!/#REF!/(24-(12-#REF!+1+Kapitalbedarfsplanung!#REF!-1-1)),#REF!/#REF!/(24-(12-#REF!+1+Kapitalbedarfsplanung!#REF!-1-1))/2)))</f>
        <v>#REF!</v>
      </c>
      <c r="Q76" s="463" t="e">
        <f>IF((12-#REF!+1+Kapitalbedarfsplanung!#REF!-1)&lt;13,#REF!/#REF!/12,IF(Q$75&lt;(12-#REF!+1+Kapitalbedarfsplanung!#REF!-1),0,IF((12-#REF!+1+Kapitalbedarfsplanung!#REF!-1)&lt;19,#REF!/#REF!/(24-(12-#REF!+1+Kapitalbedarfsplanung!#REF!-1-1)),#REF!/#REF!/(24-(12-#REF!+1+Kapitalbedarfsplanung!#REF!-1-1))/2)))</f>
        <v>#REF!</v>
      </c>
      <c r="R76" s="463" t="e">
        <f>IF((12-#REF!+1+Kapitalbedarfsplanung!#REF!-1)&lt;13,#REF!/#REF!/12,IF(R$75&lt;(12-#REF!+1+Kapitalbedarfsplanung!#REF!-1),0,IF((12-#REF!+1+Kapitalbedarfsplanung!#REF!-1)&lt;19,#REF!/#REF!/(24-(12-#REF!+1+Kapitalbedarfsplanung!#REF!-1-1)),#REF!/#REF!/(24-(12-#REF!+1+Kapitalbedarfsplanung!#REF!-1-1))/2)))</f>
        <v>#REF!</v>
      </c>
      <c r="S76" s="463" t="e">
        <f>IF((12-#REF!+1+Kapitalbedarfsplanung!#REF!-1)&lt;13,#REF!/#REF!/12,IF(S$75&lt;(12-#REF!+1+Kapitalbedarfsplanung!#REF!-1),0,IF((12-#REF!+1+Kapitalbedarfsplanung!#REF!-1)&lt;19,#REF!/#REF!/(24-(12-#REF!+1+Kapitalbedarfsplanung!#REF!-1-1)),#REF!/#REF!/(24-(12-#REF!+1+Kapitalbedarfsplanung!#REF!-1-1))/2)))</f>
        <v>#REF!</v>
      </c>
      <c r="T76" s="463" t="e">
        <f>IF((12-#REF!+1+Kapitalbedarfsplanung!#REF!-1)&lt;13,#REF!/#REF!/12,IF(T$75&lt;(12-#REF!+1+Kapitalbedarfsplanung!#REF!-1),0,IF((12-#REF!+1+Kapitalbedarfsplanung!#REF!-1)&lt;19,#REF!/#REF!/(24-(12-#REF!+1+Kapitalbedarfsplanung!#REF!-1-1)),#REF!/#REF!/(24-(12-#REF!+1+Kapitalbedarfsplanung!#REF!-1-1))/2)))</f>
        <v>#REF!</v>
      </c>
      <c r="U76" s="463" t="e">
        <f>IF((12-#REF!+1+Kapitalbedarfsplanung!#REF!-1)&lt;13,#REF!/#REF!/12,IF(U$75&lt;(12-#REF!+1+Kapitalbedarfsplanung!#REF!-1),0,IF((12-#REF!+1+Kapitalbedarfsplanung!#REF!-1)&lt;19,#REF!/#REF!/(24-(12-#REF!+1+Kapitalbedarfsplanung!#REF!-1-1)),#REF!/#REF!/(24-(12-#REF!+1+Kapitalbedarfsplanung!#REF!-1-1))/2)))</f>
        <v>#REF!</v>
      </c>
      <c r="V76" s="463" t="e">
        <f>IF((12-#REF!+1+Kapitalbedarfsplanung!#REF!-1)&lt;13,#REF!/#REF!/12,IF(V$75&lt;(12-#REF!+1+Kapitalbedarfsplanung!#REF!-1),0,IF((12-#REF!+1+Kapitalbedarfsplanung!#REF!-1)&lt;19,#REF!/#REF!/(24-(12-#REF!+1+Kapitalbedarfsplanung!#REF!-1-1)),#REF!/#REF!/(24-(12-#REF!+1+Kapitalbedarfsplanung!#REF!-1-1))/2)))</f>
        <v>#REF!</v>
      </c>
      <c r="W76" s="463" t="e">
        <f>IF((12-#REF!+1+Kapitalbedarfsplanung!#REF!-1)&lt;13,#REF!/#REF!/12,IF(W$75&lt;(12-#REF!+1+Kapitalbedarfsplanung!#REF!-1),0,IF((12-#REF!+1+Kapitalbedarfsplanung!#REF!-1)&lt;19,#REF!/#REF!/(24-(12-#REF!+1+Kapitalbedarfsplanung!#REF!-1-1)),#REF!/#REF!/(24-(12-#REF!+1+Kapitalbedarfsplanung!#REF!-1-1))/2)))</f>
        <v>#REF!</v>
      </c>
      <c r="X76" s="463" t="e">
        <f>IF((12-#REF!+1+Kapitalbedarfsplanung!#REF!-1)&lt;13,#REF!/#REF!/12,IF(X$75&lt;(12-#REF!+1+Kapitalbedarfsplanung!#REF!-1),0,IF((12-#REF!+1+Kapitalbedarfsplanung!#REF!-1)&lt;19,#REF!/#REF!/(24-(12-#REF!+1+Kapitalbedarfsplanung!#REF!-1-1)),#REF!/#REF!/(24-(12-#REF!+1+Kapitalbedarfsplanung!#REF!-1-1))/2)))</f>
        <v>#REF!</v>
      </c>
      <c r="Y76" s="463" t="e">
        <f>IF((12-#REF!+1+Kapitalbedarfsplanung!#REF!-1)&lt;13,#REF!/#REF!/12,IF(Y$75&lt;(12-#REF!+1+Kapitalbedarfsplanung!#REF!-1),0,IF((12-#REF!+1+Kapitalbedarfsplanung!#REF!-1)&lt;19,#REF!/#REF!/(24-(12-#REF!+1+Kapitalbedarfsplanung!#REF!-1-1)),#REF!/#REF!/(24-(12-#REF!+1+Kapitalbedarfsplanung!#REF!-1-1))/2)))</f>
        <v>#REF!</v>
      </c>
      <c r="Z76" s="463" t="e">
        <f>IF((12-#REF!+1+Kapitalbedarfsplanung!#REF!-1)&lt;13,#REF!/#REF!/12,IF(Z$75&lt;(12-#REF!+1+Kapitalbedarfsplanung!#REF!-1),0,IF((12-#REF!+1+Kapitalbedarfsplanung!#REF!-1)&lt;19,#REF!/#REF!/(24-(12-#REF!+1+Kapitalbedarfsplanung!#REF!-1-1)),#REF!/#REF!/(24-(12-#REF!+1+Kapitalbedarfsplanung!#REF!-1-1))/2)))</f>
        <v>#REF!</v>
      </c>
      <c r="AA76" s="469" t="e">
        <f>IF((12-#REF!+1+Kapitalbedarfsplanung!#REF!-1)&lt;13,#REF!/#REF!/12,IF(AA$75&lt;(12-#REF!+1+Kapitalbedarfsplanung!#REF!-1),0,IF((12-#REF!+1+Kapitalbedarfsplanung!#REF!-1)&lt;19,#REF!/#REF!/(24-(12-#REF!+1+Kapitalbedarfsplanung!#REF!-1-1)),#REF!/#REF!/(24-(12-#REF!+1+Kapitalbedarfsplanung!#REF!-1-1))/2)))</f>
        <v>#REF!</v>
      </c>
      <c r="AB76" s="468" t="e">
        <f>IF((12-#REF!+1+Kapitalbedarfsplanung!#REF!-1)&lt;25,#REF!/#REF!/12,IF(AB$75&lt;(12-#REF!+1+Kapitalbedarfsplanung!#REF!-1),0,IF((12-#REF!+1+Kapitalbedarfsplanung!#REF!-1)&lt;31,#REF!/#REF!/(36-(12-#REF!+1+Kapitalbedarfsplanung!#REF!-1-1)),#REF!/#REF!/(36-(12-#REF!+1+Kapitalbedarfsplanung!#REF!-1-1))/2)))</f>
        <v>#REF!</v>
      </c>
      <c r="AC76" s="463" t="e">
        <f>IF((12-#REF!+1+Kapitalbedarfsplanung!#REF!-1)&lt;25,#REF!/#REF!/12,IF(AC$75&lt;(12-#REF!+1+Kapitalbedarfsplanung!#REF!-1),0,IF((12-#REF!+1+Kapitalbedarfsplanung!#REF!-1)&lt;31,#REF!/#REF!/(36-(12-#REF!+1+Kapitalbedarfsplanung!#REF!-1-1)),#REF!/#REF!/(36-(12-#REF!+1+Kapitalbedarfsplanung!#REF!-1-1))/2)))</f>
        <v>#REF!</v>
      </c>
      <c r="AD76" s="463" t="e">
        <f>IF((12-#REF!+1+Kapitalbedarfsplanung!#REF!-1)&lt;25,#REF!/#REF!/12,IF(AD$75&lt;(12-#REF!+1+Kapitalbedarfsplanung!#REF!-1),0,IF((12-#REF!+1+Kapitalbedarfsplanung!#REF!-1)&lt;31,#REF!/#REF!/(36-(12-#REF!+1+Kapitalbedarfsplanung!#REF!-1-1)),#REF!/#REF!/(36-(12-#REF!+1+Kapitalbedarfsplanung!#REF!-1-1))/2)))</f>
        <v>#REF!</v>
      </c>
      <c r="AE76" s="463" t="e">
        <f>IF((12-#REF!+1+Kapitalbedarfsplanung!#REF!-1)&lt;25,#REF!/#REF!/12,IF(AE$75&lt;(12-#REF!+1+Kapitalbedarfsplanung!#REF!-1),0,IF((12-#REF!+1+Kapitalbedarfsplanung!#REF!-1)&lt;31,#REF!/#REF!/(36-(12-#REF!+1+Kapitalbedarfsplanung!#REF!-1-1)),#REF!/#REF!/(36-(12-#REF!+1+Kapitalbedarfsplanung!#REF!-1-1))/2)))</f>
        <v>#REF!</v>
      </c>
      <c r="AF76" s="463" t="e">
        <f>IF((12-#REF!+1+Kapitalbedarfsplanung!#REF!-1)&lt;25,#REF!/#REF!/12,IF(AF$75&lt;(12-#REF!+1+Kapitalbedarfsplanung!#REF!-1),0,IF((12-#REF!+1+Kapitalbedarfsplanung!#REF!-1)&lt;31,#REF!/#REF!/(36-(12-#REF!+1+Kapitalbedarfsplanung!#REF!-1-1)),#REF!/#REF!/(36-(12-#REF!+1+Kapitalbedarfsplanung!#REF!-1-1))/2)))</f>
        <v>#REF!</v>
      </c>
      <c r="AG76" s="463" t="e">
        <f>IF((12-#REF!+1+Kapitalbedarfsplanung!#REF!-1)&lt;25,#REF!/#REF!/12,IF(AG$75&lt;(12-#REF!+1+Kapitalbedarfsplanung!#REF!-1),0,IF((12-#REF!+1+Kapitalbedarfsplanung!#REF!-1)&lt;31,#REF!/#REF!/(36-(12-#REF!+1+Kapitalbedarfsplanung!#REF!-1-1)),#REF!/#REF!/(36-(12-#REF!+1+Kapitalbedarfsplanung!#REF!-1-1))/2)))</f>
        <v>#REF!</v>
      </c>
      <c r="AH76" s="463" t="e">
        <f>IF((12-#REF!+1+Kapitalbedarfsplanung!#REF!-1)&lt;25,#REF!/#REF!/12,IF(AH$75&lt;(12-#REF!+1+Kapitalbedarfsplanung!#REF!-1),0,IF((12-#REF!+1+Kapitalbedarfsplanung!#REF!-1)&lt;31,#REF!/#REF!/(36-(12-#REF!+1+Kapitalbedarfsplanung!#REF!-1-1)),#REF!/#REF!/(36-(12-#REF!+1+Kapitalbedarfsplanung!#REF!-1-1))/2)))</f>
        <v>#REF!</v>
      </c>
      <c r="AI76" s="463" t="e">
        <f>IF((12-#REF!+1+Kapitalbedarfsplanung!#REF!-1)&lt;25,#REF!/#REF!/12,IF(AI$75&lt;(12-#REF!+1+Kapitalbedarfsplanung!#REF!-1),0,IF((12-#REF!+1+Kapitalbedarfsplanung!#REF!-1)&lt;31,#REF!/#REF!/(36-(12-#REF!+1+Kapitalbedarfsplanung!#REF!-1-1)),#REF!/#REF!/(36-(12-#REF!+1+Kapitalbedarfsplanung!#REF!-1-1))/2)))</f>
        <v>#REF!</v>
      </c>
      <c r="AJ76" s="463" t="e">
        <f>IF((12-#REF!+1+Kapitalbedarfsplanung!#REF!-1)&lt;25,#REF!/#REF!/12,IF(AJ$75&lt;(12-#REF!+1+Kapitalbedarfsplanung!#REF!-1),0,IF((12-#REF!+1+Kapitalbedarfsplanung!#REF!-1)&lt;31,#REF!/#REF!/(36-(12-#REF!+1+Kapitalbedarfsplanung!#REF!-1-1)),#REF!/#REF!/(36-(12-#REF!+1+Kapitalbedarfsplanung!#REF!-1-1))/2)))</f>
        <v>#REF!</v>
      </c>
      <c r="AK76" s="463" t="e">
        <f>IF((12-#REF!+1+Kapitalbedarfsplanung!#REF!-1)&lt;25,#REF!/#REF!/12,IF(AK$75&lt;(12-#REF!+1+Kapitalbedarfsplanung!#REF!-1),0,IF((12-#REF!+1+Kapitalbedarfsplanung!#REF!-1)&lt;31,#REF!/#REF!/(36-(12-#REF!+1+Kapitalbedarfsplanung!#REF!-1-1)),#REF!/#REF!/(36-(12-#REF!+1+Kapitalbedarfsplanung!#REF!-1-1))/2)))</f>
        <v>#REF!</v>
      </c>
      <c r="AL76" s="463" t="e">
        <f>IF((12-#REF!+1+Kapitalbedarfsplanung!#REF!-1)&lt;25,#REF!/#REF!/12,IF(AL$75&lt;(12-#REF!+1+Kapitalbedarfsplanung!#REF!-1),0,IF((12-#REF!+1+Kapitalbedarfsplanung!#REF!-1)&lt;31,#REF!/#REF!/(36-(12-#REF!+1+Kapitalbedarfsplanung!#REF!-1-1)),#REF!/#REF!/(36-(12-#REF!+1+Kapitalbedarfsplanung!#REF!-1-1))/2)))</f>
        <v>#REF!</v>
      </c>
      <c r="AM76" s="469" t="e">
        <f>IF((12-#REF!+1+Kapitalbedarfsplanung!#REF!-1)&lt;25,#REF!/#REF!/12,IF(AM$75&lt;(12-#REF!+1+Kapitalbedarfsplanung!#REF!-1),0,IF((12-#REF!+1+Kapitalbedarfsplanung!#REF!-1)&lt;31,#REF!/#REF!/(36-(12-#REF!+1+Kapitalbedarfsplanung!#REF!-1-1)),#REF!/#REF!/(36-(12-#REF!+1+Kapitalbedarfsplanung!#REF!-1-1))/2)))</f>
        <v>#REF!</v>
      </c>
    </row>
    <row r="77" spans="2:39" ht="15.75">
      <c r="B77" s="26" t="s">
        <v>153</v>
      </c>
      <c r="C77" s="445"/>
      <c r="D77" s="468" t="e">
        <f>IF(D$75&lt;12-#REF!+1+Kapitalbedarfsplanung!#REF!-1,0,+#REF!/#REF!/IF(12-#REF!+1+Kapitalbedarfsplanung!#REF!-1&lt;7,(#REF!-Kapitalbedarfsplanung!#REF!+1),(#REF!-Kapitalbedarfsplanung!#REF!+1)*2))</f>
        <v>#REF!</v>
      </c>
      <c r="E77" s="463" t="e">
        <f>IF(E$75&lt;12-#REF!+1+Kapitalbedarfsplanung!#REF!-1,0,+#REF!/#REF!/IF(12-#REF!+1+Kapitalbedarfsplanung!#REF!-1&lt;7,(#REF!-Kapitalbedarfsplanung!#REF!+1),(#REF!-Kapitalbedarfsplanung!#REF!+1)*2))</f>
        <v>#REF!</v>
      </c>
      <c r="F77" s="463" t="e">
        <f>IF(F$75&lt;12-#REF!+1+Kapitalbedarfsplanung!#REF!-1,0,+#REF!/#REF!/IF(12-#REF!+1+Kapitalbedarfsplanung!#REF!-1&lt;7,(#REF!-Kapitalbedarfsplanung!#REF!+1),(#REF!-Kapitalbedarfsplanung!#REF!+1)*2))</f>
        <v>#REF!</v>
      </c>
      <c r="G77" s="463" t="e">
        <f>IF(G$75&lt;12-#REF!+1+Kapitalbedarfsplanung!#REF!-1,0,+#REF!/#REF!/IF(12-#REF!+1+Kapitalbedarfsplanung!#REF!-1&lt;7,(#REF!-Kapitalbedarfsplanung!#REF!+1),(#REF!-Kapitalbedarfsplanung!#REF!+1)*2))</f>
        <v>#REF!</v>
      </c>
      <c r="H77" s="463" t="e">
        <f>IF(H$75&lt;12-#REF!+1+Kapitalbedarfsplanung!#REF!-1,0,+#REF!/#REF!/IF(12-#REF!+1+Kapitalbedarfsplanung!#REF!-1&lt;7,(#REF!-Kapitalbedarfsplanung!#REF!+1),(#REF!-Kapitalbedarfsplanung!#REF!+1)*2))</f>
        <v>#REF!</v>
      </c>
      <c r="I77" s="463" t="e">
        <f>IF(I$75&lt;12-#REF!+1+Kapitalbedarfsplanung!#REF!-1,0,+#REF!/#REF!/IF(12-#REF!+1+Kapitalbedarfsplanung!#REF!-1&lt;7,(#REF!-Kapitalbedarfsplanung!#REF!+1),(#REF!-Kapitalbedarfsplanung!#REF!+1)*2))</f>
        <v>#REF!</v>
      </c>
      <c r="J77" s="463" t="e">
        <f>IF(J$75&lt;12-#REF!+1+Kapitalbedarfsplanung!#REF!-1,0,+#REF!/#REF!/IF(12-#REF!+1+Kapitalbedarfsplanung!#REF!-1&lt;7,(#REF!-Kapitalbedarfsplanung!#REF!+1),(#REF!-Kapitalbedarfsplanung!#REF!+1)*2))</f>
        <v>#REF!</v>
      </c>
      <c r="K77" s="463" t="e">
        <f>IF(K$75&lt;12-#REF!+1+Kapitalbedarfsplanung!#REF!-1,0,+#REF!/#REF!/IF(12-#REF!+1+Kapitalbedarfsplanung!#REF!-1&lt;7,(#REF!-Kapitalbedarfsplanung!#REF!+1),(#REF!-Kapitalbedarfsplanung!#REF!+1)*2))</f>
        <v>#REF!</v>
      </c>
      <c r="L77" s="463" t="e">
        <f>IF(L$75&lt;12-#REF!+1+Kapitalbedarfsplanung!#REF!-1,0,+#REF!/#REF!/IF(12-#REF!+1+Kapitalbedarfsplanung!#REF!-1&lt;7,(#REF!-Kapitalbedarfsplanung!#REF!+1),(#REF!-Kapitalbedarfsplanung!#REF!+1)*2))</f>
        <v>#REF!</v>
      </c>
      <c r="M77" s="463" t="e">
        <f>IF(M$75&lt;12-#REF!+1+Kapitalbedarfsplanung!#REF!-1,0,+#REF!/#REF!/IF(12-#REF!+1+Kapitalbedarfsplanung!#REF!-1&lt;7,(#REF!-Kapitalbedarfsplanung!#REF!+1),(#REF!-Kapitalbedarfsplanung!#REF!+1)*2))</f>
        <v>#REF!</v>
      </c>
      <c r="N77" s="463" t="e">
        <f>IF(N$75&lt;12-#REF!+1+Kapitalbedarfsplanung!#REF!-1,0,+#REF!/#REF!/IF(12-#REF!+1+Kapitalbedarfsplanung!#REF!-1&lt;7,(#REF!-Kapitalbedarfsplanung!#REF!+1),(#REF!-Kapitalbedarfsplanung!#REF!+1)*2))</f>
        <v>#REF!</v>
      </c>
      <c r="O77" s="469" t="e">
        <f>IF(O$75&lt;12-#REF!+1+Kapitalbedarfsplanung!#REF!-1,0,+#REF!/#REF!/IF(12-#REF!+1+Kapitalbedarfsplanung!#REF!-1&lt;7,(#REF!-Kapitalbedarfsplanung!#REF!+1),(#REF!-Kapitalbedarfsplanung!#REF!+1)*2))</f>
        <v>#REF!</v>
      </c>
      <c r="P77" s="468" t="e">
        <f>IF((12-#REF!+1+Kapitalbedarfsplanung!#REF!-1)&lt;13,#REF!/#REF!/12,IF(P$75&lt;(12-#REF!+1+Kapitalbedarfsplanung!#REF!-1),0,IF((12-#REF!+1+Kapitalbedarfsplanung!#REF!-1)&lt;19,#REF!/#REF!/(24-(12-#REF!+1+Kapitalbedarfsplanung!#REF!-1-1)),#REF!/#REF!/(24-(12-#REF!+1+Kapitalbedarfsplanung!#REF!-1-1))/2)))</f>
        <v>#REF!</v>
      </c>
      <c r="Q77" s="463" t="e">
        <f>IF((12-#REF!+1+Kapitalbedarfsplanung!#REF!-1)&lt;13,#REF!/#REF!/12,IF(Q$75&lt;(12-#REF!+1+Kapitalbedarfsplanung!#REF!-1),0,IF((12-#REF!+1+Kapitalbedarfsplanung!#REF!-1)&lt;19,#REF!/#REF!/(24-(12-#REF!+1+Kapitalbedarfsplanung!#REF!-1-1)),#REF!/#REF!/(24-(12-#REF!+1+Kapitalbedarfsplanung!#REF!-1-1))/2)))</f>
        <v>#REF!</v>
      </c>
      <c r="R77" s="463" t="e">
        <f>IF((12-#REF!+1+Kapitalbedarfsplanung!#REF!-1)&lt;13,#REF!/#REF!/12,IF(R$75&lt;(12-#REF!+1+Kapitalbedarfsplanung!#REF!-1),0,IF((12-#REF!+1+Kapitalbedarfsplanung!#REF!-1)&lt;19,#REF!/#REF!/(24-(12-#REF!+1+Kapitalbedarfsplanung!#REF!-1-1)),#REF!/#REF!/(24-(12-#REF!+1+Kapitalbedarfsplanung!#REF!-1-1))/2)))</f>
        <v>#REF!</v>
      </c>
      <c r="S77" s="463" t="e">
        <f>IF((12-#REF!+1+Kapitalbedarfsplanung!#REF!-1)&lt;13,#REF!/#REF!/12,IF(S$75&lt;(12-#REF!+1+Kapitalbedarfsplanung!#REF!-1),0,IF((12-#REF!+1+Kapitalbedarfsplanung!#REF!-1)&lt;19,#REF!/#REF!/(24-(12-#REF!+1+Kapitalbedarfsplanung!#REF!-1-1)),#REF!/#REF!/(24-(12-#REF!+1+Kapitalbedarfsplanung!#REF!-1-1))/2)))</f>
        <v>#REF!</v>
      </c>
      <c r="T77" s="463" t="e">
        <f>IF((12-#REF!+1+Kapitalbedarfsplanung!#REF!-1)&lt;13,#REF!/#REF!/12,IF(T$75&lt;(12-#REF!+1+Kapitalbedarfsplanung!#REF!-1),0,IF((12-#REF!+1+Kapitalbedarfsplanung!#REF!-1)&lt;19,#REF!/#REF!/(24-(12-#REF!+1+Kapitalbedarfsplanung!#REF!-1-1)),#REF!/#REF!/(24-(12-#REF!+1+Kapitalbedarfsplanung!#REF!-1-1))/2)))</f>
        <v>#REF!</v>
      </c>
      <c r="U77" s="463" t="e">
        <f>IF((12-#REF!+1+Kapitalbedarfsplanung!#REF!-1)&lt;13,#REF!/#REF!/12,IF(U$75&lt;(12-#REF!+1+Kapitalbedarfsplanung!#REF!-1),0,IF((12-#REF!+1+Kapitalbedarfsplanung!#REF!-1)&lt;19,#REF!/#REF!/(24-(12-#REF!+1+Kapitalbedarfsplanung!#REF!-1-1)),#REF!/#REF!/(24-(12-#REF!+1+Kapitalbedarfsplanung!#REF!-1-1))/2)))</f>
        <v>#REF!</v>
      </c>
      <c r="V77" s="463" t="e">
        <f>IF((12-#REF!+1+Kapitalbedarfsplanung!#REF!-1)&lt;13,#REF!/#REF!/12,IF(V$75&lt;(12-#REF!+1+Kapitalbedarfsplanung!#REF!-1),0,IF((12-#REF!+1+Kapitalbedarfsplanung!#REF!-1)&lt;19,#REF!/#REF!/(24-(12-#REF!+1+Kapitalbedarfsplanung!#REF!-1-1)),#REF!/#REF!/(24-(12-#REF!+1+Kapitalbedarfsplanung!#REF!-1-1))/2)))</f>
        <v>#REF!</v>
      </c>
      <c r="W77" s="463" t="e">
        <f>IF((12-#REF!+1+Kapitalbedarfsplanung!#REF!-1)&lt;13,#REF!/#REF!/12,IF(W$75&lt;(12-#REF!+1+Kapitalbedarfsplanung!#REF!-1),0,IF((12-#REF!+1+Kapitalbedarfsplanung!#REF!-1)&lt;19,#REF!/#REF!/(24-(12-#REF!+1+Kapitalbedarfsplanung!#REF!-1-1)),#REF!/#REF!/(24-(12-#REF!+1+Kapitalbedarfsplanung!#REF!-1-1))/2)))</f>
        <v>#REF!</v>
      </c>
      <c r="X77" s="463" t="e">
        <f>IF((12-#REF!+1+Kapitalbedarfsplanung!#REF!-1)&lt;13,#REF!/#REF!/12,IF(X$75&lt;(12-#REF!+1+Kapitalbedarfsplanung!#REF!-1),0,IF((12-#REF!+1+Kapitalbedarfsplanung!#REF!-1)&lt;19,#REF!/#REF!/(24-(12-#REF!+1+Kapitalbedarfsplanung!#REF!-1-1)),#REF!/#REF!/(24-(12-#REF!+1+Kapitalbedarfsplanung!#REF!-1-1))/2)))</f>
        <v>#REF!</v>
      </c>
      <c r="Y77" s="463" t="e">
        <f>IF((12-#REF!+1+Kapitalbedarfsplanung!#REF!-1)&lt;13,#REF!/#REF!/12,IF(Y$75&lt;(12-#REF!+1+Kapitalbedarfsplanung!#REF!-1),0,IF((12-#REF!+1+Kapitalbedarfsplanung!#REF!-1)&lt;19,#REF!/#REF!/(24-(12-#REF!+1+Kapitalbedarfsplanung!#REF!-1-1)),#REF!/#REF!/(24-(12-#REF!+1+Kapitalbedarfsplanung!#REF!-1-1))/2)))</f>
        <v>#REF!</v>
      </c>
      <c r="Z77" s="463" t="e">
        <f>IF((12-#REF!+1+Kapitalbedarfsplanung!#REF!-1)&lt;13,#REF!/#REF!/12,IF(Z$75&lt;(12-#REF!+1+Kapitalbedarfsplanung!#REF!-1),0,IF((12-#REF!+1+Kapitalbedarfsplanung!#REF!-1)&lt;19,#REF!/#REF!/(24-(12-#REF!+1+Kapitalbedarfsplanung!#REF!-1-1)),#REF!/#REF!/(24-(12-#REF!+1+Kapitalbedarfsplanung!#REF!-1-1))/2)))</f>
        <v>#REF!</v>
      </c>
      <c r="AA77" s="469" t="e">
        <f>IF((12-#REF!+1+Kapitalbedarfsplanung!#REF!-1)&lt;13,#REF!/#REF!/12,IF(AA$75&lt;(12-#REF!+1+Kapitalbedarfsplanung!#REF!-1),0,IF((12-#REF!+1+Kapitalbedarfsplanung!#REF!-1)&lt;19,#REF!/#REF!/(24-(12-#REF!+1+Kapitalbedarfsplanung!#REF!-1-1)),#REF!/#REF!/(24-(12-#REF!+1+Kapitalbedarfsplanung!#REF!-1-1))/2)))</f>
        <v>#REF!</v>
      </c>
      <c r="AB77" s="468" t="e">
        <f>IF((12-#REF!+1+Kapitalbedarfsplanung!#REF!-1)&lt;25,#REF!/#REF!/12,IF(AB$75&lt;(12-#REF!+1+Kapitalbedarfsplanung!#REF!-1),0,IF((12-#REF!+1+Kapitalbedarfsplanung!#REF!-1)&lt;31,#REF!/#REF!/(36-(12-#REF!+1+Kapitalbedarfsplanung!#REF!-1-1)),#REF!/#REF!/(36-(12-#REF!+1+Kapitalbedarfsplanung!#REF!-1-1))/2)))</f>
        <v>#REF!</v>
      </c>
      <c r="AC77" s="463" t="e">
        <f>IF((12-#REF!+1+Kapitalbedarfsplanung!#REF!-1)&lt;25,#REF!/#REF!/12,IF(AC$75&lt;(12-#REF!+1+Kapitalbedarfsplanung!#REF!-1),0,IF((12-#REF!+1+Kapitalbedarfsplanung!#REF!-1)&lt;31,#REF!/#REF!/(36-(12-#REF!+1+Kapitalbedarfsplanung!#REF!-1-1)),#REF!/#REF!/(36-(12-#REF!+1+Kapitalbedarfsplanung!#REF!-1-1))/2)))</f>
        <v>#REF!</v>
      </c>
      <c r="AD77" s="463" t="e">
        <f>IF((12-#REF!+1+Kapitalbedarfsplanung!#REF!-1)&lt;25,#REF!/#REF!/12,IF(AD$75&lt;(12-#REF!+1+Kapitalbedarfsplanung!#REF!-1),0,IF((12-#REF!+1+Kapitalbedarfsplanung!#REF!-1)&lt;31,#REF!/#REF!/(36-(12-#REF!+1+Kapitalbedarfsplanung!#REF!-1-1)),#REF!/#REF!/(36-(12-#REF!+1+Kapitalbedarfsplanung!#REF!-1-1))/2)))</f>
        <v>#REF!</v>
      </c>
      <c r="AE77" s="463" t="e">
        <f>IF((12-#REF!+1+Kapitalbedarfsplanung!#REF!-1)&lt;25,#REF!/#REF!/12,IF(AE$75&lt;(12-#REF!+1+Kapitalbedarfsplanung!#REF!-1),0,IF((12-#REF!+1+Kapitalbedarfsplanung!#REF!-1)&lt;31,#REF!/#REF!/(36-(12-#REF!+1+Kapitalbedarfsplanung!#REF!-1-1)),#REF!/#REF!/(36-(12-#REF!+1+Kapitalbedarfsplanung!#REF!-1-1))/2)))</f>
        <v>#REF!</v>
      </c>
      <c r="AF77" s="463" t="e">
        <f>IF((12-#REF!+1+Kapitalbedarfsplanung!#REF!-1)&lt;25,#REF!/#REF!/12,IF(AF$75&lt;(12-#REF!+1+Kapitalbedarfsplanung!#REF!-1),0,IF((12-#REF!+1+Kapitalbedarfsplanung!#REF!-1)&lt;31,#REF!/#REF!/(36-(12-#REF!+1+Kapitalbedarfsplanung!#REF!-1-1)),#REF!/#REF!/(36-(12-#REF!+1+Kapitalbedarfsplanung!#REF!-1-1))/2)))</f>
        <v>#REF!</v>
      </c>
      <c r="AG77" s="463" t="e">
        <f>IF((12-#REF!+1+Kapitalbedarfsplanung!#REF!-1)&lt;25,#REF!/#REF!/12,IF(AG$75&lt;(12-#REF!+1+Kapitalbedarfsplanung!#REF!-1),0,IF((12-#REF!+1+Kapitalbedarfsplanung!#REF!-1)&lt;31,#REF!/#REF!/(36-(12-#REF!+1+Kapitalbedarfsplanung!#REF!-1-1)),#REF!/#REF!/(36-(12-#REF!+1+Kapitalbedarfsplanung!#REF!-1-1))/2)))</f>
        <v>#REF!</v>
      </c>
      <c r="AH77" s="463" t="e">
        <f>IF((12-#REF!+1+Kapitalbedarfsplanung!#REF!-1)&lt;25,#REF!/#REF!/12,IF(AH$75&lt;(12-#REF!+1+Kapitalbedarfsplanung!#REF!-1),0,IF((12-#REF!+1+Kapitalbedarfsplanung!#REF!-1)&lt;31,#REF!/#REF!/(36-(12-#REF!+1+Kapitalbedarfsplanung!#REF!-1-1)),#REF!/#REF!/(36-(12-#REF!+1+Kapitalbedarfsplanung!#REF!-1-1))/2)))</f>
        <v>#REF!</v>
      </c>
      <c r="AI77" s="463" t="e">
        <f>IF((12-#REF!+1+Kapitalbedarfsplanung!#REF!-1)&lt;25,#REF!/#REF!/12,IF(AI$75&lt;(12-#REF!+1+Kapitalbedarfsplanung!#REF!-1),0,IF((12-#REF!+1+Kapitalbedarfsplanung!#REF!-1)&lt;31,#REF!/#REF!/(36-(12-#REF!+1+Kapitalbedarfsplanung!#REF!-1-1)),#REF!/#REF!/(36-(12-#REF!+1+Kapitalbedarfsplanung!#REF!-1-1))/2)))</f>
        <v>#REF!</v>
      </c>
      <c r="AJ77" s="463" t="e">
        <f>IF((12-#REF!+1+Kapitalbedarfsplanung!#REF!-1)&lt;25,#REF!/#REF!/12,IF(AJ$75&lt;(12-#REF!+1+Kapitalbedarfsplanung!#REF!-1),0,IF((12-#REF!+1+Kapitalbedarfsplanung!#REF!-1)&lt;31,#REF!/#REF!/(36-(12-#REF!+1+Kapitalbedarfsplanung!#REF!-1-1)),#REF!/#REF!/(36-(12-#REF!+1+Kapitalbedarfsplanung!#REF!-1-1))/2)))</f>
        <v>#REF!</v>
      </c>
      <c r="AK77" s="463" t="e">
        <f>IF((12-#REF!+1+Kapitalbedarfsplanung!#REF!-1)&lt;25,#REF!/#REF!/12,IF(AK$75&lt;(12-#REF!+1+Kapitalbedarfsplanung!#REF!-1),0,IF((12-#REF!+1+Kapitalbedarfsplanung!#REF!-1)&lt;31,#REF!/#REF!/(36-(12-#REF!+1+Kapitalbedarfsplanung!#REF!-1-1)),#REF!/#REF!/(36-(12-#REF!+1+Kapitalbedarfsplanung!#REF!-1-1))/2)))</f>
        <v>#REF!</v>
      </c>
      <c r="AL77" s="463" t="e">
        <f>IF((12-#REF!+1+Kapitalbedarfsplanung!#REF!-1)&lt;25,#REF!/#REF!/12,IF(AL$75&lt;(12-#REF!+1+Kapitalbedarfsplanung!#REF!-1),0,IF((12-#REF!+1+Kapitalbedarfsplanung!#REF!-1)&lt;31,#REF!/#REF!/(36-(12-#REF!+1+Kapitalbedarfsplanung!#REF!-1-1)),#REF!/#REF!/(36-(12-#REF!+1+Kapitalbedarfsplanung!#REF!-1-1))/2)))</f>
        <v>#REF!</v>
      </c>
      <c r="AM77" s="469" t="e">
        <f>IF((12-#REF!+1+Kapitalbedarfsplanung!#REF!-1)&lt;25,#REF!/#REF!/12,IF(AM$75&lt;(12-#REF!+1+Kapitalbedarfsplanung!#REF!-1),0,IF((12-#REF!+1+Kapitalbedarfsplanung!#REF!-1)&lt;31,#REF!/#REF!/(36-(12-#REF!+1+Kapitalbedarfsplanung!#REF!-1-1)),#REF!/#REF!/(36-(12-#REF!+1+Kapitalbedarfsplanung!#REF!-1-1))/2)))</f>
        <v>#REF!</v>
      </c>
    </row>
    <row r="78" spans="2:39" ht="15.75" hidden="1">
      <c r="B78" s="26"/>
      <c r="C78" s="445"/>
      <c r="D78" s="470"/>
      <c r="E78" s="471"/>
      <c r="F78" s="471"/>
      <c r="G78" s="471"/>
      <c r="H78" s="471"/>
      <c r="I78" s="471"/>
      <c r="J78" s="471"/>
      <c r="K78" s="471"/>
      <c r="L78" s="471"/>
      <c r="M78" s="471"/>
      <c r="N78" s="471"/>
      <c r="O78" s="469"/>
      <c r="P78" s="470"/>
      <c r="Q78" s="471"/>
      <c r="R78" s="471"/>
      <c r="S78" s="471"/>
      <c r="T78" s="471"/>
      <c r="U78" s="471"/>
      <c r="V78" s="471"/>
      <c r="W78" s="471"/>
      <c r="X78" s="471"/>
      <c r="Y78" s="471"/>
      <c r="Z78" s="471"/>
      <c r="AA78" s="469"/>
      <c r="AB78" s="470"/>
      <c r="AC78" s="471"/>
      <c r="AD78" s="471"/>
      <c r="AE78" s="471"/>
      <c r="AF78" s="471"/>
      <c r="AG78" s="471"/>
      <c r="AH78" s="471"/>
      <c r="AI78" s="471"/>
      <c r="AJ78" s="471"/>
      <c r="AK78" s="471"/>
      <c r="AL78" s="471"/>
      <c r="AM78" s="469"/>
    </row>
    <row r="79" spans="2:39" ht="15.75">
      <c r="B79" s="26" t="s">
        <v>154</v>
      </c>
      <c r="C79" s="445"/>
      <c r="D79" s="468" t="e">
        <f>IF(D$75&lt;12-#REF!+1+Kapitalbedarfsplanung!#REF!-1,0,+#REF!/#REF!/IF(12-#REF!+1+Kapitalbedarfsplanung!#REF!-1&lt;7,(#REF!-Kapitalbedarfsplanung!#REF!+1),(#REF!-Kapitalbedarfsplanung!#REF!+1)*2))</f>
        <v>#REF!</v>
      </c>
      <c r="E79" s="463" t="e">
        <f>IF(E$75&lt;12-#REF!+1+Kapitalbedarfsplanung!#REF!-1,0,+#REF!/#REF!/IF(12-#REF!+1+Kapitalbedarfsplanung!#REF!-1&lt;7,(#REF!-Kapitalbedarfsplanung!#REF!+1),(#REF!-Kapitalbedarfsplanung!#REF!+1)*2))</f>
        <v>#REF!</v>
      </c>
      <c r="F79" s="463" t="e">
        <f>IF(F$75&lt;12-#REF!+1+Kapitalbedarfsplanung!#REF!-1,0,+#REF!/#REF!/IF(12-#REF!+1+Kapitalbedarfsplanung!#REF!-1&lt;7,(#REF!-Kapitalbedarfsplanung!#REF!+1),(#REF!-Kapitalbedarfsplanung!#REF!+1)*2))</f>
        <v>#REF!</v>
      </c>
      <c r="G79" s="463" t="e">
        <f>IF(G$75&lt;12-#REF!+1+Kapitalbedarfsplanung!#REF!-1,0,+#REF!/#REF!/IF(12-#REF!+1+Kapitalbedarfsplanung!#REF!-1&lt;7,(#REF!-Kapitalbedarfsplanung!#REF!+1),(#REF!-Kapitalbedarfsplanung!#REF!+1)*2))</f>
        <v>#REF!</v>
      </c>
      <c r="H79" s="463" t="e">
        <f>IF(H$75&lt;12-#REF!+1+Kapitalbedarfsplanung!#REF!-1,0,+#REF!/#REF!/IF(12-#REF!+1+Kapitalbedarfsplanung!#REF!-1&lt;7,(#REF!-Kapitalbedarfsplanung!#REF!+1),(#REF!-Kapitalbedarfsplanung!#REF!+1)*2))</f>
        <v>#REF!</v>
      </c>
      <c r="I79" s="463" t="e">
        <f>IF(I$75&lt;12-#REF!+1+Kapitalbedarfsplanung!#REF!-1,0,+#REF!/#REF!/IF(12-#REF!+1+Kapitalbedarfsplanung!#REF!-1&lt;7,(#REF!-Kapitalbedarfsplanung!#REF!+1),(#REF!-Kapitalbedarfsplanung!#REF!+1)*2))</f>
        <v>#REF!</v>
      </c>
      <c r="J79" s="463" t="e">
        <f>IF(J$75&lt;12-#REF!+1+Kapitalbedarfsplanung!#REF!-1,0,+#REF!/#REF!/IF(12-#REF!+1+Kapitalbedarfsplanung!#REF!-1&lt;7,(#REF!-Kapitalbedarfsplanung!#REF!+1),(#REF!-Kapitalbedarfsplanung!#REF!+1)*2))</f>
        <v>#REF!</v>
      </c>
      <c r="K79" s="463" t="e">
        <f>IF(K$75&lt;12-#REF!+1+Kapitalbedarfsplanung!#REF!-1,0,+#REF!/#REF!/IF(12-#REF!+1+Kapitalbedarfsplanung!#REF!-1&lt;7,(#REF!-Kapitalbedarfsplanung!#REF!+1),(#REF!-Kapitalbedarfsplanung!#REF!+1)*2))</f>
        <v>#REF!</v>
      </c>
      <c r="L79" s="463" t="e">
        <f>IF(L$75&lt;12-#REF!+1+Kapitalbedarfsplanung!#REF!-1,0,+#REF!/#REF!/IF(12-#REF!+1+Kapitalbedarfsplanung!#REF!-1&lt;7,(#REF!-Kapitalbedarfsplanung!#REF!+1),(#REF!-Kapitalbedarfsplanung!#REF!+1)*2))</f>
        <v>#REF!</v>
      </c>
      <c r="M79" s="463" t="e">
        <f>IF(M$75&lt;12-#REF!+1+Kapitalbedarfsplanung!#REF!-1,0,+#REF!/#REF!/IF(12-#REF!+1+Kapitalbedarfsplanung!#REF!-1&lt;7,(#REF!-Kapitalbedarfsplanung!#REF!+1),(#REF!-Kapitalbedarfsplanung!#REF!+1)*2))</f>
        <v>#REF!</v>
      </c>
      <c r="N79" s="463" t="e">
        <f>IF(N$75&lt;12-#REF!+1+Kapitalbedarfsplanung!#REF!-1,0,+#REF!/#REF!/IF(12-#REF!+1+Kapitalbedarfsplanung!#REF!-1&lt;7,(#REF!-Kapitalbedarfsplanung!#REF!+1),(#REF!-Kapitalbedarfsplanung!#REF!+1)*2))</f>
        <v>#REF!</v>
      </c>
      <c r="O79" s="469" t="e">
        <f>IF(O$75&lt;12-#REF!+1+Kapitalbedarfsplanung!#REF!-1,0,+#REF!/#REF!/IF(12-#REF!+1+Kapitalbedarfsplanung!#REF!-1&lt;7,(#REF!-Kapitalbedarfsplanung!#REF!+1),(#REF!-Kapitalbedarfsplanung!#REF!+1)*2))</f>
        <v>#REF!</v>
      </c>
      <c r="P79" s="468" t="e">
        <f>IF((12-#REF!+1+Kapitalbedarfsplanung!#REF!-1)&lt;13,#REF!/#REF!/12,IF(P$75&lt;(12-#REF!+1+Kapitalbedarfsplanung!#REF!-1),0,IF((12-#REF!+1+Kapitalbedarfsplanung!#REF!-1)&lt;19,#REF!/#REF!/(24-(12-#REF!+1+Kapitalbedarfsplanung!#REF!-1-1)),#REF!/#REF!/(24-(12-#REF!+1+Kapitalbedarfsplanung!#REF!-1-1))/2)))</f>
        <v>#REF!</v>
      </c>
      <c r="Q79" s="463" t="e">
        <f>IF((12-#REF!+1+Kapitalbedarfsplanung!#REF!-1)&lt;13,#REF!/#REF!/12,IF(Q$75&lt;(12-#REF!+1+Kapitalbedarfsplanung!#REF!-1),0,IF((12-#REF!+1+Kapitalbedarfsplanung!#REF!-1)&lt;19,#REF!/#REF!/(24-(12-#REF!+1+Kapitalbedarfsplanung!#REF!-1-1)),#REF!/#REF!/(24-(12-#REF!+1+Kapitalbedarfsplanung!#REF!-1-1))/2)))</f>
        <v>#REF!</v>
      </c>
      <c r="R79" s="463" t="e">
        <f>IF((12-#REF!+1+Kapitalbedarfsplanung!#REF!-1)&lt;13,#REF!/#REF!/12,IF(R$75&lt;(12-#REF!+1+Kapitalbedarfsplanung!#REF!-1),0,IF((12-#REF!+1+Kapitalbedarfsplanung!#REF!-1)&lt;19,#REF!/#REF!/(24-(12-#REF!+1+Kapitalbedarfsplanung!#REF!-1-1)),#REF!/#REF!/(24-(12-#REF!+1+Kapitalbedarfsplanung!#REF!-1-1))/2)))</f>
        <v>#REF!</v>
      </c>
      <c r="S79" s="463" t="e">
        <f>IF((12-#REF!+1+Kapitalbedarfsplanung!#REF!-1)&lt;13,#REF!/#REF!/12,IF(S$75&lt;(12-#REF!+1+Kapitalbedarfsplanung!#REF!-1),0,IF((12-#REF!+1+Kapitalbedarfsplanung!#REF!-1)&lt;19,#REF!/#REF!/(24-(12-#REF!+1+Kapitalbedarfsplanung!#REF!-1-1)),#REF!/#REF!/(24-(12-#REF!+1+Kapitalbedarfsplanung!#REF!-1-1))/2)))</f>
        <v>#REF!</v>
      </c>
      <c r="T79" s="463" t="e">
        <f>IF((12-#REF!+1+Kapitalbedarfsplanung!#REF!-1)&lt;13,#REF!/#REF!/12,IF(T$75&lt;(12-#REF!+1+Kapitalbedarfsplanung!#REF!-1),0,IF((12-#REF!+1+Kapitalbedarfsplanung!#REF!-1)&lt;19,#REF!/#REF!/(24-(12-#REF!+1+Kapitalbedarfsplanung!#REF!-1-1)),#REF!/#REF!/(24-(12-#REF!+1+Kapitalbedarfsplanung!#REF!-1-1))/2)))</f>
        <v>#REF!</v>
      </c>
      <c r="U79" s="463" t="e">
        <f>IF((12-#REF!+1+Kapitalbedarfsplanung!#REF!-1)&lt;13,#REF!/#REF!/12,IF(U$75&lt;(12-#REF!+1+Kapitalbedarfsplanung!#REF!-1),0,IF((12-#REF!+1+Kapitalbedarfsplanung!#REF!-1)&lt;19,#REF!/#REF!/(24-(12-#REF!+1+Kapitalbedarfsplanung!#REF!-1-1)),#REF!/#REF!/(24-(12-#REF!+1+Kapitalbedarfsplanung!#REF!-1-1))/2)))</f>
        <v>#REF!</v>
      </c>
      <c r="V79" s="463" t="e">
        <f>IF((12-#REF!+1+Kapitalbedarfsplanung!#REF!-1)&lt;13,#REF!/#REF!/12,IF(V$75&lt;(12-#REF!+1+Kapitalbedarfsplanung!#REF!-1),0,IF((12-#REF!+1+Kapitalbedarfsplanung!#REF!-1)&lt;19,#REF!/#REF!/(24-(12-#REF!+1+Kapitalbedarfsplanung!#REF!-1-1)),#REF!/#REF!/(24-(12-#REF!+1+Kapitalbedarfsplanung!#REF!-1-1))/2)))</f>
        <v>#REF!</v>
      </c>
      <c r="W79" s="463" t="e">
        <f>IF((12-#REF!+1+Kapitalbedarfsplanung!#REF!-1)&lt;13,#REF!/#REF!/12,IF(W$75&lt;(12-#REF!+1+Kapitalbedarfsplanung!#REF!-1),0,IF((12-#REF!+1+Kapitalbedarfsplanung!#REF!-1)&lt;19,#REF!/#REF!/(24-(12-#REF!+1+Kapitalbedarfsplanung!#REF!-1-1)),#REF!/#REF!/(24-(12-#REF!+1+Kapitalbedarfsplanung!#REF!-1-1))/2)))</f>
        <v>#REF!</v>
      </c>
      <c r="X79" s="463" t="e">
        <f>IF((12-#REF!+1+Kapitalbedarfsplanung!#REF!-1)&lt;13,#REF!/#REF!/12,IF(X$75&lt;(12-#REF!+1+Kapitalbedarfsplanung!#REF!-1),0,IF((12-#REF!+1+Kapitalbedarfsplanung!#REF!-1)&lt;19,#REF!/#REF!/(24-(12-#REF!+1+Kapitalbedarfsplanung!#REF!-1-1)),#REF!/#REF!/(24-(12-#REF!+1+Kapitalbedarfsplanung!#REF!-1-1))/2)))</f>
        <v>#REF!</v>
      </c>
      <c r="Y79" s="463" t="e">
        <f>IF((12-#REF!+1+Kapitalbedarfsplanung!#REF!-1)&lt;13,#REF!/#REF!/12,IF(Y$75&lt;(12-#REF!+1+Kapitalbedarfsplanung!#REF!-1),0,IF((12-#REF!+1+Kapitalbedarfsplanung!#REF!-1)&lt;19,#REF!/#REF!/(24-(12-#REF!+1+Kapitalbedarfsplanung!#REF!-1-1)),#REF!/#REF!/(24-(12-#REF!+1+Kapitalbedarfsplanung!#REF!-1-1))/2)))</f>
        <v>#REF!</v>
      </c>
      <c r="Z79" s="463" t="e">
        <f>IF((12-#REF!+1+Kapitalbedarfsplanung!#REF!-1)&lt;13,#REF!/#REF!/12,IF(Z$75&lt;(12-#REF!+1+Kapitalbedarfsplanung!#REF!-1),0,IF((12-#REF!+1+Kapitalbedarfsplanung!#REF!-1)&lt;19,#REF!/#REF!/(24-(12-#REF!+1+Kapitalbedarfsplanung!#REF!-1-1)),#REF!/#REF!/(24-(12-#REF!+1+Kapitalbedarfsplanung!#REF!-1-1))/2)))</f>
        <v>#REF!</v>
      </c>
      <c r="AA79" s="469" t="e">
        <f>IF((12-#REF!+1+Kapitalbedarfsplanung!#REF!-1)&lt;13,#REF!/#REF!/12,IF(AA$75&lt;(12-#REF!+1+Kapitalbedarfsplanung!#REF!-1),0,IF((12-#REF!+1+Kapitalbedarfsplanung!#REF!-1)&lt;19,#REF!/#REF!/(24-(12-#REF!+1+Kapitalbedarfsplanung!#REF!-1-1)),#REF!/#REF!/(24-(12-#REF!+1+Kapitalbedarfsplanung!#REF!-1-1))/2)))</f>
        <v>#REF!</v>
      </c>
      <c r="AB79" s="468" t="e">
        <f>IF((12-#REF!+1+Kapitalbedarfsplanung!#REF!-1)&lt;25,#REF!/#REF!/12,IF(AB$75&lt;(12-#REF!+1+Kapitalbedarfsplanung!#REF!-1),0,IF((12-#REF!+1+Kapitalbedarfsplanung!#REF!-1)&lt;31,#REF!/#REF!/(36-(12-#REF!+1+Kapitalbedarfsplanung!#REF!-1-1)),#REF!/#REF!/(36-(12-#REF!+1+Kapitalbedarfsplanung!#REF!-1-1))/2)))</f>
        <v>#REF!</v>
      </c>
      <c r="AC79" s="463" t="e">
        <f>IF((12-#REF!+1+Kapitalbedarfsplanung!#REF!-1)&lt;25,#REF!/#REF!/12,IF(AC$75&lt;(12-#REF!+1+Kapitalbedarfsplanung!#REF!-1),0,IF((12-#REF!+1+Kapitalbedarfsplanung!#REF!-1)&lt;31,#REF!/#REF!/(36-(12-#REF!+1+Kapitalbedarfsplanung!#REF!-1-1)),#REF!/#REF!/(36-(12-#REF!+1+Kapitalbedarfsplanung!#REF!-1-1))/2)))</f>
        <v>#REF!</v>
      </c>
      <c r="AD79" s="463" t="e">
        <f>IF((12-#REF!+1+Kapitalbedarfsplanung!#REF!-1)&lt;25,#REF!/#REF!/12,IF(AD$75&lt;(12-#REF!+1+Kapitalbedarfsplanung!#REF!-1),0,IF((12-#REF!+1+Kapitalbedarfsplanung!#REF!-1)&lt;31,#REF!/#REF!/(36-(12-#REF!+1+Kapitalbedarfsplanung!#REF!-1-1)),#REF!/#REF!/(36-(12-#REF!+1+Kapitalbedarfsplanung!#REF!-1-1))/2)))</f>
        <v>#REF!</v>
      </c>
      <c r="AE79" s="463" t="e">
        <f>IF((12-#REF!+1+Kapitalbedarfsplanung!#REF!-1)&lt;25,#REF!/#REF!/12,IF(AE$75&lt;(12-#REF!+1+Kapitalbedarfsplanung!#REF!-1),0,IF((12-#REF!+1+Kapitalbedarfsplanung!#REF!-1)&lt;31,#REF!/#REF!/(36-(12-#REF!+1+Kapitalbedarfsplanung!#REF!-1-1)),#REF!/#REF!/(36-(12-#REF!+1+Kapitalbedarfsplanung!#REF!-1-1))/2)))</f>
        <v>#REF!</v>
      </c>
      <c r="AF79" s="463" t="e">
        <f>IF((12-#REF!+1+Kapitalbedarfsplanung!#REF!-1)&lt;25,#REF!/#REF!/12,IF(AF$75&lt;(12-#REF!+1+Kapitalbedarfsplanung!#REF!-1),0,IF((12-#REF!+1+Kapitalbedarfsplanung!#REF!-1)&lt;31,#REF!/#REF!/(36-(12-#REF!+1+Kapitalbedarfsplanung!#REF!-1-1)),#REF!/#REF!/(36-(12-#REF!+1+Kapitalbedarfsplanung!#REF!-1-1))/2)))</f>
        <v>#REF!</v>
      </c>
      <c r="AG79" s="463" t="e">
        <f>IF((12-#REF!+1+Kapitalbedarfsplanung!#REF!-1)&lt;25,#REF!/#REF!/12,IF(AG$75&lt;(12-#REF!+1+Kapitalbedarfsplanung!#REF!-1),0,IF((12-#REF!+1+Kapitalbedarfsplanung!#REF!-1)&lt;31,#REF!/#REF!/(36-(12-#REF!+1+Kapitalbedarfsplanung!#REF!-1-1)),#REF!/#REF!/(36-(12-#REF!+1+Kapitalbedarfsplanung!#REF!-1-1))/2)))</f>
        <v>#REF!</v>
      </c>
      <c r="AH79" s="463" t="e">
        <f>IF((12-#REF!+1+Kapitalbedarfsplanung!#REF!-1)&lt;25,#REF!/#REF!/12,IF(AH$75&lt;(12-#REF!+1+Kapitalbedarfsplanung!#REF!-1),0,IF((12-#REF!+1+Kapitalbedarfsplanung!#REF!-1)&lt;31,#REF!/#REF!/(36-(12-#REF!+1+Kapitalbedarfsplanung!#REF!-1-1)),#REF!/#REF!/(36-(12-#REF!+1+Kapitalbedarfsplanung!#REF!-1-1))/2)))</f>
        <v>#REF!</v>
      </c>
      <c r="AI79" s="463" t="e">
        <f>IF((12-#REF!+1+Kapitalbedarfsplanung!#REF!-1)&lt;25,#REF!/#REF!/12,IF(AI$75&lt;(12-#REF!+1+Kapitalbedarfsplanung!#REF!-1),0,IF((12-#REF!+1+Kapitalbedarfsplanung!#REF!-1)&lt;31,#REF!/#REF!/(36-(12-#REF!+1+Kapitalbedarfsplanung!#REF!-1-1)),#REF!/#REF!/(36-(12-#REF!+1+Kapitalbedarfsplanung!#REF!-1-1))/2)))</f>
        <v>#REF!</v>
      </c>
      <c r="AJ79" s="463" t="e">
        <f>IF((12-#REF!+1+Kapitalbedarfsplanung!#REF!-1)&lt;25,#REF!/#REF!/12,IF(AJ$75&lt;(12-#REF!+1+Kapitalbedarfsplanung!#REF!-1),0,IF((12-#REF!+1+Kapitalbedarfsplanung!#REF!-1)&lt;31,#REF!/#REF!/(36-(12-#REF!+1+Kapitalbedarfsplanung!#REF!-1-1)),#REF!/#REF!/(36-(12-#REF!+1+Kapitalbedarfsplanung!#REF!-1-1))/2)))</f>
        <v>#REF!</v>
      </c>
      <c r="AK79" s="463" t="e">
        <f>IF((12-#REF!+1+Kapitalbedarfsplanung!#REF!-1)&lt;25,#REF!/#REF!/12,IF(AK$75&lt;(12-#REF!+1+Kapitalbedarfsplanung!#REF!-1),0,IF((12-#REF!+1+Kapitalbedarfsplanung!#REF!-1)&lt;31,#REF!/#REF!/(36-(12-#REF!+1+Kapitalbedarfsplanung!#REF!-1-1)),#REF!/#REF!/(36-(12-#REF!+1+Kapitalbedarfsplanung!#REF!-1-1))/2)))</f>
        <v>#REF!</v>
      </c>
      <c r="AL79" s="463" t="e">
        <f>IF((12-#REF!+1+Kapitalbedarfsplanung!#REF!-1)&lt;25,#REF!/#REF!/12,IF(AL$75&lt;(12-#REF!+1+Kapitalbedarfsplanung!#REF!-1),0,IF((12-#REF!+1+Kapitalbedarfsplanung!#REF!-1)&lt;31,#REF!/#REF!/(36-(12-#REF!+1+Kapitalbedarfsplanung!#REF!-1-1)),#REF!/#REF!/(36-(12-#REF!+1+Kapitalbedarfsplanung!#REF!-1-1))/2)))</f>
        <v>#REF!</v>
      </c>
      <c r="AM79" s="469" t="e">
        <f>IF((12-#REF!+1+Kapitalbedarfsplanung!#REF!-1)&lt;25,#REF!/#REF!/12,IF(AM$75&lt;(12-#REF!+1+Kapitalbedarfsplanung!#REF!-1),0,IF((12-#REF!+1+Kapitalbedarfsplanung!#REF!-1)&lt;31,#REF!/#REF!/(36-(12-#REF!+1+Kapitalbedarfsplanung!#REF!-1-1)),#REF!/#REF!/(36-(12-#REF!+1+Kapitalbedarfsplanung!#REF!-1-1))/2)))</f>
        <v>#REF!</v>
      </c>
    </row>
    <row r="80" spans="2:39" ht="15.75">
      <c r="B80" s="26" t="s">
        <v>154</v>
      </c>
      <c r="C80" s="445"/>
      <c r="D80" s="468" t="e">
        <f>IF(D$75&lt;12-#REF!+1+Kapitalbedarfsplanung!#REF!-1,0,+#REF!/#REF!/IF(12-#REF!+1+Kapitalbedarfsplanung!#REF!-1&lt;7,(#REF!-Kapitalbedarfsplanung!#REF!+1),(#REF!-Kapitalbedarfsplanung!#REF!+1)*2))</f>
        <v>#REF!</v>
      </c>
      <c r="E80" s="463" t="e">
        <f>IF(E$75&lt;12-#REF!+1+Kapitalbedarfsplanung!#REF!-1,0,+#REF!/#REF!/IF(12-#REF!+1+Kapitalbedarfsplanung!#REF!-1&lt;7,(#REF!-Kapitalbedarfsplanung!#REF!+1),(#REF!-Kapitalbedarfsplanung!#REF!+1)*2))</f>
        <v>#REF!</v>
      </c>
      <c r="F80" s="463" t="e">
        <f>IF(F$75&lt;12-#REF!+1+Kapitalbedarfsplanung!#REF!-1,0,+#REF!/#REF!/IF(12-#REF!+1+Kapitalbedarfsplanung!#REF!-1&lt;7,(#REF!-Kapitalbedarfsplanung!#REF!+1),(#REF!-Kapitalbedarfsplanung!#REF!+1)*2))</f>
        <v>#REF!</v>
      </c>
      <c r="G80" s="463" t="e">
        <f>IF(G$75&lt;12-#REF!+1+Kapitalbedarfsplanung!#REF!-1,0,+#REF!/#REF!/IF(12-#REF!+1+Kapitalbedarfsplanung!#REF!-1&lt;7,(#REF!-Kapitalbedarfsplanung!#REF!+1),(#REF!-Kapitalbedarfsplanung!#REF!+1)*2))</f>
        <v>#REF!</v>
      </c>
      <c r="H80" s="463" t="e">
        <f>IF(H$75&lt;12-#REF!+1+Kapitalbedarfsplanung!#REF!-1,0,+#REF!/#REF!/IF(12-#REF!+1+Kapitalbedarfsplanung!#REF!-1&lt;7,(#REF!-Kapitalbedarfsplanung!#REF!+1),(#REF!-Kapitalbedarfsplanung!#REF!+1)*2))</f>
        <v>#REF!</v>
      </c>
      <c r="I80" s="463" t="e">
        <f>IF(I$75&lt;12-#REF!+1+Kapitalbedarfsplanung!#REF!-1,0,+#REF!/#REF!/IF(12-#REF!+1+Kapitalbedarfsplanung!#REF!-1&lt;7,(#REF!-Kapitalbedarfsplanung!#REF!+1),(#REF!-Kapitalbedarfsplanung!#REF!+1)*2))</f>
        <v>#REF!</v>
      </c>
      <c r="J80" s="463" t="e">
        <f>IF(J$75&lt;12-#REF!+1+Kapitalbedarfsplanung!#REF!-1,0,+#REF!/#REF!/IF(12-#REF!+1+Kapitalbedarfsplanung!#REF!-1&lt;7,(#REF!-Kapitalbedarfsplanung!#REF!+1),(#REF!-Kapitalbedarfsplanung!#REF!+1)*2))</f>
        <v>#REF!</v>
      </c>
      <c r="K80" s="463" t="e">
        <f>IF(K$75&lt;12-#REF!+1+Kapitalbedarfsplanung!#REF!-1,0,+#REF!/#REF!/IF(12-#REF!+1+Kapitalbedarfsplanung!#REF!-1&lt;7,(#REF!-Kapitalbedarfsplanung!#REF!+1),(#REF!-Kapitalbedarfsplanung!#REF!+1)*2))</f>
        <v>#REF!</v>
      </c>
      <c r="L80" s="463" t="e">
        <f>IF(L$75&lt;12-#REF!+1+Kapitalbedarfsplanung!#REF!-1,0,+#REF!/#REF!/IF(12-#REF!+1+Kapitalbedarfsplanung!#REF!-1&lt;7,(#REF!-Kapitalbedarfsplanung!#REF!+1),(#REF!-Kapitalbedarfsplanung!#REF!+1)*2))</f>
        <v>#REF!</v>
      </c>
      <c r="M80" s="463" t="e">
        <f>IF(M$75&lt;12-#REF!+1+Kapitalbedarfsplanung!#REF!-1,0,+#REF!/#REF!/IF(12-#REF!+1+Kapitalbedarfsplanung!#REF!-1&lt;7,(#REF!-Kapitalbedarfsplanung!#REF!+1),(#REF!-Kapitalbedarfsplanung!#REF!+1)*2))</f>
        <v>#REF!</v>
      </c>
      <c r="N80" s="463" t="e">
        <f>IF(N$75&lt;12-#REF!+1+Kapitalbedarfsplanung!#REF!-1,0,+#REF!/#REF!/IF(12-#REF!+1+Kapitalbedarfsplanung!#REF!-1&lt;7,(#REF!-Kapitalbedarfsplanung!#REF!+1),(#REF!-Kapitalbedarfsplanung!#REF!+1)*2))</f>
        <v>#REF!</v>
      </c>
      <c r="O80" s="469" t="e">
        <f>IF(O$75&lt;12-#REF!+1+Kapitalbedarfsplanung!#REF!-1,0,+#REF!/#REF!/IF(12-#REF!+1+Kapitalbedarfsplanung!#REF!-1&lt;7,(#REF!-Kapitalbedarfsplanung!#REF!+1),(#REF!-Kapitalbedarfsplanung!#REF!+1)*2))</f>
        <v>#REF!</v>
      </c>
      <c r="P80" s="468" t="e">
        <f>IF((12-#REF!+1+Kapitalbedarfsplanung!#REF!-1)&lt;13,#REF!/#REF!/12,IF(P$75&lt;(12-#REF!+1+Kapitalbedarfsplanung!#REF!-1),0,IF((12-#REF!+1+Kapitalbedarfsplanung!#REF!-1)&lt;19,#REF!/#REF!/(24-(12-#REF!+1+Kapitalbedarfsplanung!#REF!-1-1)),#REF!/#REF!/(24-(12-#REF!+1+Kapitalbedarfsplanung!#REF!-1-1))/2)))</f>
        <v>#REF!</v>
      </c>
      <c r="Q80" s="463" t="e">
        <f>IF((12-#REF!+1+Kapitalbedarfsplanung!#REF!-1)&lt;13,#REF!/#REF!/12,IF(Q$75&lt;(12-#REF!+1+Kapitalbedarfsplanung!#REF!-1),0,IF((12-#REF!+1+Kapitalbedarfsplanung!#REF!-1)&lt;19,#REF!/#REF!/(24-(12-#REF!+1+Kapitalbedarfsplanung!#REF!-1-1)),#REF!/#REF!/(24-(12-#REF!+1+Kapitalbedarfsplanung!#REF!-1-1))/2)))</f>
        <v>#REF!</v>
      </c>
      <c r="R80" s="463" t="e">
        <f>IF((12-#REF!+1+Kapitalbedarfsplanung!#REF!-1)&lt;13,#REF!/#REF!/12,IF(R$75&lt;(12-#REF!+1+Kapitalbedarfsplanung!#REF!-1),0,IF((12-#REF!+1+Kapitalbedarfsplanung!#REF!-1)&lt;19,#REF!/#REF!/(24-(12-#REF!+1+Kapitalbedarfsplanung!#REF!-1-1)),#REF!/#REF!/(24-(12-#REF!+1+Kapitalbedarfsplanung!#REF!-1-1))/2)))</f>
        <v>#REF!</v>
      </c>
      <c r="S80" s="463" t="e">
        <f>IF((12-#REF!+1+Kapitalbedarfsplanung!#REF!-1)&lt;13,#REF!/#REF!/12,IF(S$75&lt;(12-#REF!+1+Kapitalbedarfsplanung!#REF!-1),0,IF((12-#REF!+1+Kapitalbedarfsplanung!#REF!-1)&lt;19,#REF!/#REF!/(24-(12-#REF!+1+Kapitalbedarfsplanung!#REF!-1-1)),#REF!/#REF!/(24-(12-#REF!+1+Kapitalbedarfsplanung!#REF!-1-1))/2)))</f>
        <v>#REF!</v>
      </c>
      <c r="T80" s="463" t="e">
        <f>IF((12-#REF!+1+Kapitalbedarfsplanung!#REF!-1)&lt;13,#REF!/#REF!/12,IF(T$75&lt;(12-#REF!+1+Kapitalbedarfsplanung!#REF!-1),0,IF((12-#REF!+1+Kapitalbedarfsplanung!#REF!-1)&lt;19,#REF!/#REF!/(24-(12-#REF!+1+Kapitalbedarfsplanung!#REF!-1-1)),#REF!/#REF!/(24-(12-#REF!+1+Kapitalbedarfsplanung!#REF!-1-1))/2)))</f>
        <v>#REF!</v>
      </c>
      <c r="U80" s="463" t="e">
        <f>IF((12-#REF!+1+Kapitalbedarfsplanung!#REF!-1)&lt;13,#REF!/#REF!/12,IF(U$75&lt;(12-#REF!+1+Kapitalbedarfsplanung!#REF!-1),0,IF((12-#REF!+1+Kapitalbedarfsplanung!#REF!-1)&lt;19,#REF!/#REF!/(24-(12-#REF!+1+Kapitalbedarfsplanung!#REF!-1-1)),#REF!/#REF!/(24-(12-#REF!+1+Kapitalbedarfsplanung!#REF!-1-1))/2)))</f>
        <v>#REF!</v>
      </c>
      <c r="V80" s="463" t="e">
        <f>IF((12-#REF!+1+Kapitalbedarfsplanung!#REF!-1)&lt;13,#REF!/#REF!/12,IF(V$75&lt;(12-#REF!+1+Kapitalbedarfsplanung!#REF!-1),0,IF((12-#REF!+1+Kapitalbedarfsplanung!#REF!-1)&lt;19,#REF!/#REF!/(24-(12-#REF!+1+Kapitalbedarfsplanung!#REF!-1-1)),#REF!/#REF!/(24-(12-#REF!+1+Kapitalbedarfsplanung!#REF!-1-1))/2)))</f>
        <v>#REF!</v>
      </c>
      <c r="W80" s="463" t="e">
        <f>IF((12-#REF!+1+Kapitalbedarfsplanung!#REF!-1)&lt;13,#REF!/#REF!/12,IF(W$75&lt;(12-#REF!+1+Kapitalbedarfsplanung!#REF!-1),0,IF((12-#REF!+1+Kapitalbedarfsplanung!#REF!-1)&lt;19,#REF!/#REF!/(24-(12-#REF!+1+Kapitalbedarfsplanung!#REF!-1-1)),#REF!/#REF!/(24-(12-#REF!+1+Kapitalbedarfsplanung!#REF!-1-1))/2)))</f>
        <v>#REF!</v>
      </c>
      <c r="X80" s="463" t="e">
        <f>IF((12-#REF!+1+Kapitalbedarfsplanung!#REF!-1)&lt;13,#REF!/#REF!/12,IF(X$75&lt;(12-#REF!+1+Kapitalbedarfsplanung!#REF!-1),0,IF((12-#REF!+1+Kapitalbedarfsplanung!#REF!-1)&lt;19,#REF!/#REF!/(24-(12-#REF!+1+Kapitalbedarfsplanung!#REF!-1-1)),#REF!/#REF!/(24-(12-#REF!+1+Kapitalbedarfsplanung!#REF!-1-1))/2)))</f>
        <v>#REF!</v>
      </c>
      <c r="Y80" s="463" t="e">
        <f>IF((12-#REF!+1+Kapitalbedarfsplanung!#REF!-1)&lt;13,#REF!/#REF!/12,IF(Y$75&lt;(12-#REF!+1+Kapitalbedarfsplanung!#REF!-1),0,IF((12-#REF!+1+Kapitalbedarfsplanung!#REF!-1)&lt;19,#REF!/#REF!/(24-(12-#REF!+1+Kapitalbedarfsplanung!#REF!-1-1)),#REF!/#REF!/(24-(12-#REF!+1+Kapitalbedarfsplanung!#REF!-1-1))/2)))</f>
        <v>#REF!</v>
      </c>
      <c r="Z80" s="463" t="e">
        <f>IF((12-#REF!+1+Kapitalbedarfsplanung!#REF!-1)&lt;13,#REF!/#REF!/12,IF(Z$75&lt;(12-#REF!+1+Kapitalbedarfsplanung!#REF!-1),0,IF((12-#REF!+1+Kapitalbedarfsplanung!#REF!-1)&lt;19,#REF!/#REF!/(24-(12-#REF!+1+Kapitalbedarfsplanung!#REF!-1-1)),#REF!/#REF!/(24-(12-#REF!+1+Kapitalbedarfsplanung!#REF!-1-1))/2)))</f>
        <v>#REF!</v>
      </c>
      <c r="AA80" s="469" t="e">
        <f>IF((12-#REF!+1+Kapitalbedarfsplanung!#REF!-1)&lt;13,#REF!/#REF!/12,IF(AA$75&lt;(12-#REF!+1+Kapitalbedarfsplanung!#REF!-1),0,IF((12-#REF!+1+Kapitalbedarfsplanung!#REF!-1)&lt;19,#REF!/#REF!/(24-(12-#REF!+1+Kapitalbedarfsplanung!#REF!-1-1)),#REF!/#REF!/(24-(12-#REF!+1+Kapitalbedarfsplanung!#REF!-1-1))/2)))</f>
        <v>#REF!</v>
      </c>
      <c r="AB80" s="468" t="e">
        <f>IF((12-#REF!+1+Kapitalbedarfsplanung!#REF!-1)&lt;25,#REF!/#REF!/12,IF(AB$75&lt;(12-#REF!+1+Kapitalbedarfsplanung!#REF!-1),0,IF((12-#REF!+1+Kapitalbedarfsplanung!#REF!-1)&lt;31,#REF!/#REF!/(36-(12-#REF!+1+Kapitalbedarfsplanung!#REF!-1-1)),#REF!/#REF!/(36-(12-#REF!+1+Kapitalbedarfsplanung!#REF!-1-1))/2)))</f>
        <v>#REF!</v>
      </c>
      <c r="AC80" s="463" t="e">
        <f>IF((12-#REF!+1+Kapitalbedarfsplanung!#REF!-1)&lt;25,#REF!/#REF!/12,IF(AC$75&lt;(12-#REF!+1+Kapitalbedarfsplanung!#REF!-1),0,IF((12-#REF!+1+Kapitalbedarfsplanung!#REF!-1)&lt;31,#REF!/#REF!/(36-(12-#REF!+1+Kapitalbedarfsplanung!#REF!-1-1)),#REF!/#REF!/(36-(12-#REF!+1+Kapitalbedarfsplanung!#REF!-1-1))/2)))</f>
        <v>#REF!</v>
      </c>
      <c r="AD80" s="463" t="e">
        <f>IF((12-#REF!+1+Kapitalbedarfsplanung!#REF!-1)&lt;25,#REF!/#REF!/12,IF(AD$75&lt;(12-#REF!+1+Kapitalbedarfsplanung!#REF!-1),0,IF((12-#REF!+1+Kapitalbedarfsplanung!#REF!-1)&lt;31,#REF!/#REF!/(36-(12-#REF!+1+Kapitalbedarfsplanung!#REF!-1-1)),#REF!/#REF!/(36-(12-#REF!+1+Kapitalbedarfsplanung!#REF!-1-1))/2)))</f>
        <v>#REF!</v>
      </c>
      <c r="AE80" s="463" t="e">
        <f>IF((12-#REF!+1+Kapitalbedarfsplanung!#REF!-1)&lt;25,#REF!/#REF!/12,IF(AE$75&lt;(12-#REF!+1+Kapitalbedarfsplanung!#REF!-1),0,IF((12-#REF!+1+Kapitalbedarfsplanung!#REF!-1)&lt;31,#REF!/#REF!/(36-(12-#REF!+1+Kapitalbedarfsplanung!#REF!-1-1)),#REF!/#REF!/(36-(12-#REF!+1+Kapitalbedarfsplanung!#REF!-1-1))/2)))</f>
        <v>#REF!</v>
      </c>
      <c r="AF80" s="463" t="e">
        <f>IF((12-#REF!+1+Kapitalbedarfsplanung!#REF!-1)&lt;25,#REF!/#REF!/12,IF(AF$75&lt;(12-#REF!+1+Kapitalbedarfsplanung!#REF!-1),0,IF((12-#REF!+1+Kapitalbedarfsplanung!#REF!-1)&lt;31,#REF!/#REF!/(36-(12-#REF!+1+Kapitalbedarfsplanung!#REF!-1-1)),#REF!/#REF!/(36-(12-#REF!+1+Kapitalbedarfsplanung!#REF!-1-1))/2)))</f>
        <v>#REF!</v>
      </c>
      <c r="AG80" s="463" t="e">
        <f>IF((12-#REF!+1+Kapitalbedarfsplanung!#REF!-1)&lt;25,#REF!/#REF!/12,IF(AG$75&lt;(12-#REF!+1+Kapitalbedarfsplanung!#REF!-1),0,IF((12-#REF!+1+Kapitalbedarfsplanung!#REF!-1)&lt;31,#REF!/#REF!/(36-(12-#REF!+1+Kapitalbedarfsplanung!#REF!-1-1)),#REF!/#REF!/(36-(12-#REF!+1+Kapitalbedarfsplanung!#REF!-1-1))/2)))</f>
        <v>#REF!</v>
      </c>
      <c r="AH80" s="463" t="e">
        <f>IF((12-#REF!+1+Kapitalbedarfsplanung!#REF!-1)&lt;25,#REF!/#REF!/12,IF(AH$75&lt;(12-#REF!+1+Kapitalbedarfsplanung!#REF!-1),0,IF((12-#REF!+1+Kapitalbedarfsplanung!#REF!-1)&lt;31,#REF!/#REF!/(36-(12-#REF!+1+Kapitalbedarfsplanung!#REF!-1-1)),#REF!/#REF!/(36-(12-#REF!+1+Kapitalbedarfsplanung!#REF!-1-1))/2)))</f>
        <v>#REF!</v>
      </c>
      <c r="AI80" s="463" t="e">
        <f>IF((12-#REF!+1+Kapitalbedarfsplanung!#REF!-1)&lt;25,#REF!/#REF!/12,IF(AI$75&lt;(12-#REF!+1+Kapitalbedarfsplanung!#REF!-1),0,IF((12-#REF!+1+Kapitalbedarfsplanung!#REF!-1)&lt;31,#REF!/#REF!/(36-(12-#REF!+1+Kapitalbedarfsplanung!#REF!-1-1)),#REF!/#REF!/(36-(12-#REF!+1+Kapitalbedarfsplanung!#REF!-1-1))/2)))</f>
        <v>#REF!</v>
      </c>
      <c r="AJ80" s="463" t="e">
        <f>IF((12-#REF!+1+Kapitalbedarfsplanung!#REF!-1)&lt;25,#REF!/#REF!/12,IF(AJ$75&lt;(12-#REF!+1+Kapitalbedarfsplanung!#REF!-1),0,IF((12-#REF!+1+Kapitalbedarfsplanung!#REF!-1)&lt;31,#REF!/#REF!/(36-(12-#REF!+1+Kapitalbedarfsplanung!#REF!-1-1)),#REF!/#REF!/(36-(12-#REF!+1+Kapitalbedarfsplanung!#REF!-1-1))/2)))</f>
        <v>#REF!</v>
      </c>
      <c r="AK80" s="463" t="e">
        <f>IF((12-#REF!+1+Kapitalbedarfsplanung!#REF!-1)&lt;25,#REF!/#REF!/12,IF(AK$75&lt;(12-#REF!+1+Kapitalbedarfsplanung!#REF!-1),0,IF((12-#REF!+1+Kapitalbedarfsplanung!#REF!-1)&lt;31,#REF!/#REF!/(36-(12-#REF!+1+Kapitalbedarfsplanung!#REF!-1-1)),#REF!/#REF!/(36-(12-#REF!+1+Kapitalbedarfsplanung!#REF!-1-1))/2)))</f>
        <v>#REF!</v>
      </c>
      <c r="AL80" s="463" t="e">
        <f>IF((12-#REF!+1+Kapitalbedarfsplanung!#REF!-1)&lt;25,#REF!/#REF!/12,IF(AL$75&lt;(12-#REF!+1+Kapitalbedarfsplanung!#REF!-1),0,IF((12-#REF!+1+Kapitalbedarfsplanung!#REF!-1)&lt;31,#REF!/#REF!/(36-(12-#REF!+1+Kapitalbedarfsplanung!#REF!-1-1)),#REF!/#REF!/(36-(12-#REF!+1+Kapitalbedarfsplanung!#REF!-1-1))/2)))</f>
        <v>#REF!</v>
      </c>
      <c r="AM80" s="469" t="e">
        <f>IF((12-#REF!+1+Kapitalbedarfsplanung!#REF!-1)&lt;25,#REF!/#REF!/12,IF(AM$75&lt;(12-#REF!+1+Kapitalbedarfsplanung!#REF!-1),0,IF((12-#REF!+1+Kapitalbedarfsplanung!#REF!-1)&lt;31,#REF!/#REF!/(36-(12-#REF!+1+Kapitalbedarfsplanung!#REF!-1-1)),#REF!/#REF!/(36-(12-#REF!+1+Kapitalbedarfsplanung!#REF!-1-1))/2)))</f>
        <v>#REF!</v>
      </c>
    </row>
    <row r="81" spans="2:39" ht="15.75">
      <c r="B81" s="26" t="s">
        <v>154</v>
      </c>
      <c r="C81" s="445"/>
      <c r="D81" s="468" t="e">
        <f>IF(D$75&lt;12-#REF!+1+Kapitalbedarfsplanung!#REF!-1,0,+#REF!/#REF!/IF(12-#REF!+1+Kapitalbedarfsplanung!#REF!-1&lt;7,(#REF!-Kapitalbedarfsplanung!#REF!+1),(#REF!-Kapitalbedarfsplanung!#REF!+1)*2))</f>
        <v>#REF!</v>
      </c>
      <c r="E81" s="463" t="e">
        <f>IF(E$75&lt;12-#REF!+1+Kapitalbedarfsplanung!#REF!-1,0,+#REF!/#REF!/IF(12-#REF!+1+Kapitalbedarfsplanung!#REF!-1&lt;7,(#REF!-Kapitalbedarfsplanung!#REF!+1),(#REF!-Kapitalbedarfsplanung!#REF!+1)*2))</f>
        <v>#REF!</v>
      </c>
      <c r="F81" s="463" t="e">
        <f>IF(F$75&lt;12-#REF!+1+Kapitalbedarfsplanung!#REF!-1,0,+#REF!/#REF!/IF(12-#REF!+1+Kapitalbedarfsplanung!#REF!-1&lt;7,(#REF!-Kapitalbedarfsplanung!#REF!+1),(#REF!-Kapitalbedarfsplanung!#REF!+1)*2))</f>
        <v>#REF!</v>
      </c>
      <c r="G81" s="463" t="e">
        <f>IF(G$75&lt;12-#REF!+1+Kapitalbedarfsplanung!#REF!-1,0,+#REF!/#REF!/IF(12-#REF!+1+Kapitalbedarfsplanung!#REF!-1&lt;7,(#REF!-Kapitalbedarfsplanung!#REF!+1),(#REF!-Kapitalbedarfsplanung!#REF!+1)*2))</f>
        <v>#REF!</v>
      </c>
      <c r="H81" s="463" t="e">
        <f>IF(H$75&lt;12-#REF!+1+Kapitalbedarfsplanung!#REF!-1,0,+#REF!/#REF!/IF(12-#REF!+1+Kapitalbedarfsplanung!#REF!-1&lt;7,(#REF!-Kapitalbedarfsplanung!#REF!+1),(#REF!-Kapitalbedarfsplanung!#REF!+1)*2))</f>
        <v>#REF!</v>
      </c>
      <c r="I81" s="463" t="e">
        <f>IF(I$75&lt;12-#REF!+1+Kapitalbedarfsplanung!#REF!-1,0,+#REF!/#REF!/IF(12-#REF!+1+Kapitalbedarfsplanung!#REF!-1&lt;7,(#REF!-Kapitalbedarfsplanung!#REF!+1),(#REF!-Kapitalbedarfsplanung!#REF!+1)*2))</f>
        <v>#REF!</v>
      </c>
      <c r="J81" s="463" t="e">
        <f>IF(J$75&lt;12-#REF!+1+Kapitalbedarfsplanung!#REF!-1,0,+#REF!/#REF!/IF(12-#REF!+1+Kapitalbedarfsplanung!#REF!-1&lt;7,(#REF!-Kapitalbedarfsplanung!#REF!+1),(#REF!-Kapitalbedarfsplanung!#REF!+1)*2))</f>
        <v>#REF!</v>
      </c>
      <c r="K81" s="463" t="e">
        <f>IF(K$75&lt;12-#REF!+1+Kapitalbedarfsplanung!#REF!-1,0,+#REF!/#REF!/IF(12-#REF!+1+Kapitalbedarfsplanung!#REF!-1&lt;7,(#REF!-Kapitalbedarfsplanung!#REF!+1),(#REF!-Kapitalbedarfsplanung!#REF!+1)*2))</f>
        <v>#REF!</v>
      </c>
      <c r="L81" s="463" t="e">
        <f>IF(L$75&lt;12-#REF!+1+Kapitalbedarfsplanung!#REF!-1,0,+#REF!/#REF!/IF(12-#REF!+1+Kapitalbedarfsplanung!#REF!-1&lt;7,(#REF!-Kapitalbedarfsplanung!#REF!+1),(#REF!-Kapitalbedarfsplanung!#REF!+1)*2))</f>
        <v>#REF!</v>
      </c>
      <c r="M81" s="463" t="e">
        <f>IF(M$75&lt;12-#REF!+1+Kapitalbedarfsplanung!#REF!-1,0,+#REF!/#REF!/IF(12-#REF!+1+Kapitalbedarfsplanung!#REF!-1&lt;7,(#REF!-Kapitalbedarfsplanung!#REF!+1),(#REF!-Kapitalbedarfsplanung!#REF!+1)*2))</f>
        <v>#REF!</v>
      </c>
      <c r="N81" s="463" t="e">
        <f>IF(N$75&lt;12-#REF!+1+Kapitalbedarfsplanung!#REF!-1,0,+#REF!/#REF!/IF(12-#REF!+1+Kapitalbedarfsplanung!#REF!-1&lt;7,(#REF!-Kapitalbedarfsplanung!#REF!+1),(#REF!-Kapitalbedarfsplanung!#REF!+1)*2))</f>
        <v>#REF!</v>
      </c>
      <c r="O81" s="469" t="e">
        <f>IF(O$75&lt;12-#REF!+1+Kapitalbedarfsplanung!#REF!-1,0,+#REF!/#REF!/IF(12-#REF!+1+Kapitalbedarfsplanung!#REF!-1&lt;7,(#REF!-Kapitalbedarfsplanung!#REF!+1),(#REF!-Kapitalbedarfsplanung!#REF!+1)*2))</f>
        <v>#REF!</v>
      </c>
      <c r="P81" s="468" t="e">
        <f>IF((12-#REF!+1+Kapitalbedarfsplanung!#REF!-1)&lt;13,#REF!/#REF!/12,IF(P$75&lt;(12-#REF!+1+Kapitalbedarfsplanung!#REF!-1),0,IF((12-#REF!+1+Kapitalbedarfsplanung!#REF!-1)&lt;19,#REF!/#REF!/(24-(12-#REF!+1+Kapitalbedarfsplanung!#REF!-1-1)),#REF!/#REF!/(24-(12-#REF!+1+Kapitalbedarfsplanung!#REF!-1-1))/2)))</f>
        <v>#REF!</v>
      </c>
      <c r="Q81" s="463" t="e">
        <f>IF((12-#REF!+1+Kapitalbedarfsplanung!#REF!-1)&lt;13,#REF!/#REF!/12,IF(Q$75&lt;(12-#REF!+1+Kapitalbedarfsplanung!#REF!-1),0,IF((12-#REF!+1+Kapitalbedarfsplanung!#REF!-1)&lt;19,#REF!/#REF!/(24-(12-#REF!+1+Kapitalbedarfsplanung!#REF!-1-1)),#REF!/#REF!/(24-(12-#REF!+1+Kapitalbedarfsplanung!#REF!-1-1))/2)))</f>
        <v>#REF!</v>
      </c>
      <c r="R81" s="463" t="e">
        <f>IF((12-#REF!+1+Kapitalbedarfsplanung!#REF!-1)&lt;13,#REF!/#REF!/12,IF(R$75&lt;(12-#REF!+1+Kapitalbedarfsplanung!#REF!-1),0,IF((12-#REF!+1+Kapitalbedarfsplanung!#REF!-1)&lt;19,#REF!/#REF!/(24-(12-#REF!+1+Kapitalbedarfsplanung!#REF!-1-1)),#REF!/#REF!/(24-(12-#REF!+1+Kapitalbedarfsplanung!#REF!-1-1))/2)))</f>
        <v>#REF!</v>
      </c>
      <c r="S81" s="463" t="e">
        <f>IF((12-#REF!+1+Kapitalbedarfsplanung!#REF!-1)&lt;13,#REF!/#REF!/12,IF(S$75&lt;(12-#REF!+1+Kapitalbedarfsplanung!#REF!-1),0,IF((12-#REF!+1+Kapitalbedarfsplanung!#REF!-1)&lt;19,#REF!/#REF!/(24-(12-#REF!+1+Kapitalbedarfsplanung!#REF!-1-1)),#REF!/#REF!/(24-(12-#REF!+1+Kapitalbedarfsplanung!#REF!-1-1))/2)))</f>
        <v>#REF!</v>
      </c>
      <c r="T81" s="463" t="e">
        <f>IF((12-#REF!+1+Kapitalbedarfsplanung!#REF!-1)&lt;13,#REF!/#REF!/12,IF(T$75&lt;(12-#REF!+1+Kapitalbedarfsplanung!#REF!-1),0,IF((12-#REF!+1+Kapitalbedarfsplanung!#REF!-1)&lt;19,#REF!/#REF!/(24-(12-#REF!+1+Kapitalbedarfsplanung!#REF!-1-1)),#REF!/#REF!/(24-(12-#REF!+1+Kapitalbedarfsplanung!#REF!-1-1))/2)))</f>
        <v>#REF!</v>
      </c>
      <c r="U81" s="463" t="e">
        <f>IF((12-#REF!+1+Kapitalbedarfsplanung!#REF!-1)&lt;13,#REF!/#REF!/12,IF(U$75&lt;(12-#REF!+1+Kapitalbedarfsplanung!#REF!-1),0,IF((12-#REF!+1+Kapitalbedarfsplanung!#REF!-1)&lt;19,#REF!/#REF!/(24-(12-#REF!+1+Kapitalbedarfsplanung!#REF!-1-1)),#REF!/#REF!/(24-(12-#REF!+1+Kapitalbedarfsplanung!#REF!-1-1))/2)))</f>
        <v>#REF!</v>
      </c>
      <c r="V81" s="463" t="e">
        <f>IF((12-#REF!+1+Kapitalbedarfsplanung!#REF!-1)&lt;13,#REF!/#REF!/12,IF(V$75&lt;(12-#REF!+1+Kapitalbedarfsplanung!#REF!-1),0,IF((12-#REF!+1+Kapitalbedarfsplanung!#REF!-1)&lt;19,#REF!/#REF!/(24-(12-#REF!+1+Kapitalbedarfsplanung!#REF!-1-1)),#REF!/#REF!/(24-(12-#REF!+1+Kapitalbedarfsplanung!#REF!-1-1))/2)))</f>
        <v>#REF!</v>
      </c>
      <c r="W81" s="463" t="e">
        <f>IF((12-#REF!+1+Kapitalbedarfsplanung!#REF!-1)&lt;13,#REF!/#REF!/12,IF(W$75&lt;(12-#REF!+1+Kapitalbedarfsplanung!#REF!-1),0,IF((12-#REF!+1+Kapitalbedarfsplanung!#REF!-1)&lt;19,#REF!/#REF!/(24-(12-#REF!+1+Kapitalbedarfsplanung!#REF!-1-1)),#REF!/#REF!/(24-(12-#REF!+1+Kapitalbedarfsplanung!#REF!-1-1))/2)))</f>
        <v>#REF!</v>
      </c>
      <c r="X81" s="463" t="e">
        <f>IF((12-#REF!+1+Kapitalbedarfsplanung!#REF!-1)&lt;13,#REF!/#REF!/12,IF(X$75&lt;(12-#REF!+1+Kapitalbedarfsplanung!#REF!-1),0,IF((12-#REF!+1+Kapitalbedarfsplanung!#REF!-1)&lt;19,#REF!/#REF!/(24-(12-#REF!+1+Kapitalbedarfsplanung!#REF!-1-1)),#REF!/#REF!/(24-(12-#REF!+1+Kapitalbedarfsplanung!#REF!-1-1))/2)))</f>
        <v>#REF!</v>
      </c>
      <c r="Y81" s="463" t="e">
        <f>IF((12-#REF!+1+Kapitalbedarfsplanung!#REF!-1)&lt;13,#REF!/#REF!/12,IF(Y$75&lt;(12-#REF!+1+Kapitalbedarfsplanung!#REF!-1),0,IF((12-#REF!+1+Kapitalbedarfsplanung!#REF!-1)&lt;19,#REF!/#REF!/(24-(12-#REF!+1+Kapitalbedarfsplanung!#REF!-1-1)),#REF!/#REF!/(24-(12-#REF!+1+Kapitalbedarfsplanung!#REF!-1-1))/2)))</f>
        <v>#REF!</v>
      </c>
      <c r="Z81" s="463" t="e">
        <f>IF((12-#REF!+1+Kapitalbedarfsplanung!#REF!-1)&lt;13,#REF!/#REF!/12,IF(Z$75&lt;(12-#REF!+1+Kapitalbedarfsplanung!#REF!-1),0,IF((12-#REF!+1+Kapitalbedarfsplanung!#REF!-1)&lt;19,#REF!/#REF!/(24-(12-#REF!+1+Kapitalbedarfsplanung!#REF!-1-1)),#REF!/#REF!/(24-(12-#REF!+1+Kapitalbedarfsplanung!#REF!-1-1))/2)))</f>
        <v>#REF!</v>
      </c>
      <c r="AA81" s="469" t="e">
        <f>IF((12-#REF!+1+Kapitalbedarfsplanung!#REF!-1)&lt;13,#REF!/#REF!/12,IF(AA$75&lt;(12-#REF!+1+Kapitalbedarfsplanung!#REF!-1),0,IF((12-#REF!+1+Kapitalbedarfsplanung!#REF!-1)&lt;19,#REF!/#REF!/(24-(12-#REF!+1+Kapitalbedarfsplanung!#REF!-1-1)),#REF!/#REF!/(24-(12-#REF!+1+Kapitalbedarfsplanung!#REF!-1-1))/2)))</f>
        <v>#REF!</v>
      </c>
      <c r="AB81" s="468" t="e">
        <f>IF((12-#REF!+1+Kapitalbedarfsplanung!#REF!-1)&lt;25,#REF!/#REF!/12,IF(AB$75&lt;(12-#REF!+1+Kapitalbedarfsplanung!#REF!-1),0,IF((12-#REF!+1+Kapitalbedarfsplanung!#REF!-1)&lt;31,#REF!/#REF!/(36-(12-#REF!+1+Kapitalbedarfsplanung!#REF!-1-1)),#REF!/#REF!/(36-(12-#REF!+1+Kapitalbedarfsplanung!#REF!-1-1))/2)))</f>
        <v>#REF!</v>
      </c>
      <c r="AC81" s="463" t="e">
        <f>IF((12-#REF!+1+Kapitalbedarfsplanung!#REF!-1)&lt;25,#REF!/#REF!/12,IF(AC$75&lt;(12-#REF!+1+Kapitalbedarfsplanung!#REF!-1),0,IF((12-#REF!+1+Kapitalbedarfsplanung!#REF!-1)&lt;31,#REF!/#REF!/(36-(12-#REF!+1+Kapitalbedarfsplanung!#REF!-1-1)),#REF!/#REF!/(36-(12-#REF!+1+Kapitalbedarfsplanung!#REF!-1-1))/2)))</f>
        <v>#REF!</v>
      </c>
      <c r="AD81" s="463" t="e">
        <f>IF((12-#REF!+1+Kapitalbedarfsplanung!#REF!-1)&lt;25,#REF!/#REF!/12,IF(AD$75&lt;(12-#REF!+1+Kapitalbedarfsplanung!#REF!-1),0,IF((12-#REF!+1+Kapitalbedarfsplanung!#REF!-1)&lt;31,#REF!/#REF!/(36-(12-#REF!+1+Kapitalbedarfsplanung!#REF!-1-1)),#REF!/#REF!/(36-(12-#REF!+1+Kapitalbedarfsplanung!#REF!-1-1))/2)))</f>
        <v>#REF!</v>
      </c>
      <c r="AE81" s="463" t="e">
        <f>IF((12-#REF!+1+Kapitalbedarfsplanung!#REF!-1)&lt;25,#REF!/#REF!/12,IF(AE$75&lt;(12-#REF!+1+Kapitalbedarfsplanung!#REF!-1),0,IF((12-#REF!+1+Kapitalbedarfsplanung!#REF!-1)&lt;31,#REF!/#REF!/(36-(12-#REF!+1+Kapitalbedarfsplanung!#REF!-1-1)),#REF!/#REF!/(36-(12-#REF!+1+Kapitalbedarfsplanung!#REF!-1-1))/2)))</f>
        <v>#REF!</v>
      </c>
      <c r="AF81" s="463" t="e">
        <f>IF((12-#REF!+1+Kapitalbedarfsplanung!#REF!-1)&lt;25,#REF!/#REF!/12,IF(AF$75&lt;(12-#REF!+1+Kapitalbedarfsplanung!#REF!-1),0,IF((12-#REF!+1+Kapitalbedarfsplanung!#REF!-1)&lt;31,#REF!/#REF!/(36-(12-#REF!+1+Kapitalbedarfsplanung!#REF!-1-1)),#REF!/#REF!/(36-(12-#REF!+1+Kapitalbedarfsplanung!#REF!-1-1))/2)))</f>
        <v>#REF!</v>
      </c>
      <c r="AG81" s="463" t="e">
        <f>IF((12-#REF!+1+Kapitalbedarfsplanung!#REF!-1)&lt;25,#REF!/#REF!/12,IF(AG$75&lt;(12-#REF!+1+Kapitalbedarfsplanung!#REF!-1),0,IF((12-#REF!+1+Kapitalbedarfsplanung!#REF!-1)&lt;31,#REF!/#REF!/(36-(12-#REF!+1+Kapitalbedarfsplanung!#REF!-1-1)),#REF!/#REF!/(36-(12-#REF!+1+Kapitalbedarfsplanung!#REF!-1-1))/2)))</f>
        <v>#REF!</v>
      </c>
      <c r="AH81" s="463" t="e">
        <f>IF((12-#REF!+1+Kapitalbedarfsplanung!#REF!-1)&lt;25,#REF!/#REF!/12,IF(AH$75&lt;(12-#REF!+1+Kapitalbedarfsplanung!#REF!-1),0,IF((12-#REF!+1+Kapitalbedarfsplanung!#REF!-1)&lt;31,#REF!/#REF!/(36-(12-#REF!+1+Kapitalbedarfsplanung!#REF!-1-1)),#REF!/#REF!/(36-(12-#REF!+1+Kapitalbedarfsplanung!#REF!-1-1))/2)))</f>
        <v>#REF!</v>
      </c>
      <c r="AI81" s="463" t="e">
        <f>IF((12-#REF!+1+Kapitalbedarfsplanung!#REF!-1)&lt;25,#REF!/#REF!/12,IF(AI$75&lt;(12-#REF!+1+Kapitalbedarfsplanung!#REF!-1),0,IF((12-#REF!+1+Kapitalbedarfsplanung!#REF!-1)&lt;31,#REF!/#REF!/(36-(12-#REF!+1+Kapitalbedarfsplanung!#REF!-1-1)),#REF!/#REF!/(36-(12-#REF!+1+Kapitalbedarfsplanung!#REF!-1-1))/2)))</f>
        <v>#REF!</v>
      </c>
      <c r="AJ81" s="463" t="e">
        <f>IF((12-#REF!+1+Kapitalbedarfsplanung!#REF!-1)&lt;25,#REF!/#REF!/12,IF(AJ$75&lt;(12-#REF!+1+Kapitalbedarfsplanung!#REF!-1),0,IF((12-#REF!+1+Kapitalbedarfsplanung!#REF!-1)&lt;31,#REF!/#REF!/(36-(12-#REF!+1+Kapitalbedarfsplanung!#REF!-1-1)),#REF!/#REF!/(36-(12-#REF!+1+Kapitalbedarfsplanung!#REF!-1-1))/2)))</f>
        <v>#REF!</v>
      </c>
      <c r="AK81" s="463" t="e">
        <f>IF((12-#REF!+1+Kapitalbedarfsplanung!#REF!-1)&lt;25,#REF!/#REF!/12,IF(AK$75&lt;(12-#REF!+1+Kapitalbedarfsplanung!#REF!-1),0,IF((12-#REF!+1+Kapitalbedarfsplanung!#REF!-1)&lt;31,#REF!/#REF!/(36-(12-#REF!+1+Kapitalbedarfsplanung!#REF!-1-1)),#REF!/#REF!/(36-(12-#REF!+1+Kapitalbedarfsplanung!#REF!-1-1))/2)))</f>
        <v>#REF!</v>
      </c>
      <c r="AL81" s="463" t="e">
        <f>IF((12-#REF!+1+Kapitalbedarfsplanung!#REF!-1)&lt;25,#REF!/#REF!/12,IF(AL$75&lt;(12-#REF!+1+Kapitalbedarfsplanung!#REF!-1),0,IF((12-#REF!+1+Kapitalbedarfsplanung!#REF!-1)&lt;31,#REF!/#REF!/(36-(12-#REF!+1+Kapitalbedarfsplanung!#REF!-1-1)),#REF!/#REF!/(36-(12-#REF!+1+Kapitalbedarfsplanung!#REF!-1-1))/2)))</f>
        <v>#REF!</v>
      </c>
      <c r="AM81" s="469" t="e">
        <f>IF((12-#REF!+1+Kapitalbedarfsplanung!#REF!-1)&lt;25,#REF!/#REF!/12,IF(AM$75&lt;(12-#REF!+1+Kapitalbedarfsplanung!#REF!-1),0,IF((12-#REF!+1+Kapitalbedarfsplanung!#REF!-1)&lt;31,#REF!/#REF!/(36-(12-#REF!+1+Kapitalbedarfsplanung!#REF!-1-1)),#REF!/#REF!/(36-(12-#REF!+1+Kapitalbedarfsplanung!#REF!-1-1))/2)))</f>
        <v>#REF!</v>
      </c>
    </row>
    <row r="82" spans="2:39" ht="15.75">
      <c r="B82" s="26" t="s">
        <v>154</v>
      </c>
      <c r="C82" s="445"/>
      <c r="D82" s="468" t="e">
        <f>IF(D$75&lt;12-#REF!+1+Kapitalbedarfsplanung!#REF!-1,0,+#REF!/#REF!/IF(12-#REF!+1+Kapitalbedarfsplanung!#REF!-1&lt;7,(#REF!-Kapitalbedarfsplanung!#REF!+1),(#REF!-Kapitalbedarfsplanung!#REF!+1)*2))</f>
        <v>#REF!</v>
      </c>
      <c r="E82" s="463" t="e">
        <f>IF(E$75&lt;12-#REF!+1+Kapitalbedarfsplanung!#REF!-1,0,+#REF!/#REF!/IF(12-#REF!+1+Kapitalbedarfsplanung!#REF!-1&lt;7,(#REF!-Kapitalbedarfsplanung!#REF!+1),(#REF!-Kapitalbedarfsplanung!#REF!+1)*2))</f>
        <v>#REF!</v>
      </c>
      <c r="F82" s="463" t="e">
        <f>IF(F$75&lt;12-#REF!+1+Kapitalbedarfsplanung!#REF!-1,0,+#REF!/#REF!/IF(12-#REF!+1+Kapitalbedarfsplanung!#REF!-1&lt;7,(#REF!-Kapitalbedarfsplanung!#REF!+1),(#REF!-Kapitalbedarfsplanung!#REF!+1)*2))</f>
        <v>#REF!</v>
      </c>
      <c r="G82" s="463" t="e">
        <f>IF(G$75&lt;12-#REF!+1+Kapitalbedarfsplanung!#REF!-1,0,+#REF!/#REF!/IF(12-#REF!+1+Kapitalbedarfsplanung!#REF!-1&lt;7,(#REF!-Kapitalbedarfsplanung!#REF!+1),(#REF!-Kapitalbedarfsplanung!#REF!+1)*2))</f>
        <v>#REF!</v>
      </c>
      <c r="H82" s="463" t="e">
        <f>IF(H$75&lt;12-#REF!+1+Kapitalbedarfsplanung!#REF!-1,0,+#REF!/#REF!/IF(12-#REF!+1+Kapitalbedarfsplanung!#REF!-1&lt;7,(#REF!-Kapitalbedarfsplanung!#REF!+1),(#REF!-Kapitalbedarfsplanung!#REF!+1)*2))</f>
        <v>#REF!</v>
      </c>
      <c r="I82" s="463" t="e">
        <f>IF(I$75&lt;12-#REF!+1+Kapitalbedarfsplanung!#REF!-1,0,+#REF!/#REF!/IF(12-#REF!+1+Kapitalbedarfsplanung!#REF!-1&lt;7,(#REF!-Kapitalbedarfsplanung!#REF!+1),(#REF!-Kapitalbedarfsplanung!#REF!+1)*2))</f>
        <v>#REF!</v>
      </c>
      <c r="J82" s="463" t="e">
        <f>IF(J$75&lt;12-#REF!+1+Kapitalbedarfsplanung!#REF!-1,0,+#REF!/#REF!/IF(12-#REF!+1+Kapitalbedarfsplanung!#REF!-1&lt;7,(#REF!-Kapitalbedarfsplanung!#REF!+1),(#REF!-Kapitalbedarfsplanung!#REF!+1)*2))</f>
        <v>#REF!</v>
      </c>
      <c r="K82" s="463" t="e">
        <f>IF(K$75&lt;12-#REF!+1+Kapitalbedarfsplanung!#REF!-1,0,+#REF!/#REF!/IF(12-#REF!+1+Kapitalbedarfsplanung!#REF!-1&lt;7,(#REF!-Kapitalbedarfsplanung!#REF!+1),(#REF!-Kapitalbedarfsplanung!#REF!+1)*2))</f>
        <v>#REF!</v>
      </c>
      <c r="L82" s="463" t="e">
        <f>IF(L$75&lt;12-#REF!+1+Kapitalbedarfsplanung!#REF!-1,0,+#REF!/#REF!/IF(12-#REF!+1+Kapitalbedarfsplanung!#REF!-1&lt;7,(#REF!-Kapitalbedarfsplanung!#REF!+1),(#REF!-Kapitalbedarfsplanung!#REF!+1)*2))</f>
        <v>#REF!</v>
      </c>
      <c r="M82" s="463" t="e">
        <f>IF(M$75&lt;12-#REF!+1+Kapitalbedarfsplanung!#REF!-1,0,+#REF!/#REF!/IF(12-#REF!+1+Kapitalbedarfsplanung!#REF!-1&lt;7,(#REF!-Kapitalbedarfsplanung!#REF!+1),(#REF!-Kapitalbedarfsplanung!#REF!+1)*2))</f>
        <v>#REF!</v>
      </c>
      <c r="N82" s="463" t="e">
        <f>IF(N$75&lt;12-#REF!+1+Kapitalbedarfsplanung!#REF!-1,0,+#REF!/#REF!/IF(12-#REF!+1+Kapitalbedarfsplanung!#REF!-1&lt;7,(#REF!-Kapitalbedarfsplanung!#REF!+1),(#REF!-Kapitalbedarfsplanung!#REF!+1)*2))</f>
        <v>#REF!</v>
      </c>
      <c r="O82" s="469" t="e">
        <f>IF(O$75&lt;12-#REF!+1+Kapitalbedarfsplanung!#REF!-1,0,+#REF!/#REF!/IF(12-#REF!+1+Kapitalbedarfsplanung!#REF!-1&lt;7,(#REF!-Kapitalbedarfsplanung!#REF!+1),(#REF!-Kapitalbedarfsplanung!#REF!+1)*2))</f>
        <v>#REF!</v>
      </c>
      <c r="P82" s="468" t="e">
        <f>IF((12-#REF!+1+Kapitalbedarfsplanung!#REF!-1)&lt;13,#REF!/#REF!/12,IF(P$75&lt;(12-#REF!+1+Kapitalbedarfsplanung!#REF!-1),0,IF((12-#REF!+1+Kapitalbedarfsplanung!#REF!-1)&lt;19,#REF!/#REF!/(24-(12-#REF!+1+Kapitalbedarfsplanung!#REF!-1-1)),#REF!/#REF!/(24-(12-#REF!+1+Kapitalbedarfsplanung!#REF!-1-1))/2)))</f>
        <v>#REF!</v>
      </c>
      <c r="Q82" s="463" t="e">
        <f>IF((12-#REF!+1+Kapitalbedarfsplanung!#REF!-1)&lt;13,#REF!/#REF!/12,IF(Q$75&lt;(12-#REF!+1+Kapitalbedarfsplanung!#REF!-1),0,IF((12-#REF!+1+Kapitalbedarfsplanung!#REF!-1)&lt;19,#REF!/#REF!/(24-(12-#REF!+1+Kapitalbedarfsplanung!#REF!-1-1)),#REF!/#REF!/(24-(12-#REF!+1+Kapitalbedarfsplanung!#REF!-1-1))/2)))</f>
        <v>#REF!</v>
      </c>
      <c r="R82" s="463" t="e">
        <f>IF((12-#REF!+1+Kapitalbedarfsplanung!#REF!-1)&lt;13,#REF!/#REF!/12,IF(R$75&lt;(12-#REF!+1+Kapitalbedarfsplanung!#REF!-1),0,IF((12-#REF!+1+Kapitalbedarfsplanung!#REF!-1)&lt;19,#REF!/#REF!/(24-(12-#REF!+1+Kapitalbedarfsplanung!#REF!-1-1)),#REF!/#REF!/(24-(12-#REF!+1+Kapitalbedarfsplanung!#REF!-1-1))/2)))</f>
        <v>#REF!</v>
      </c>
      <c r="S82" s="463" t="e">
        <f>IF((12-#REF!+1+Kapitalbedarfsplanung!#REF!-1)&lt;13,#REF!/#REF!/12,IF(S$75&lt;(12-#REF!+1+Kapitalbedarfsplanung!#REF!-1),0,IF((12-#REF!+1+Kapitalbedarfsplanung!#REF!-1)&lt;19,#REF!/#REF!/(24-(12-#REF!+1+Kapitalbedarfsplanung!#REF!-1-1)),#REF!/#REF!/(24-(12-#REF!+1+Kapitalbedarfsplanung!#REF!-1-1))/2)))</f>
        <v>#REF!</v>
      </c>
      <c r="T82" s="463" t="e">
        <f>IF((12-#REF!+1+Kapitalbedarfsplanung!#REF!-1)&lt;13,#REF!/#REF!/12,IF(T$75&lt;(12-#REF!+1+Kapitalbedarfsplanung!#REF!-1),0,IF((12-#REF!+1+Kapitalbedarfsplanung!#REF!-1)&lt;19,#REF!/#REF!/(24-(12-#REF!+1+Kapitalbedarfsplanung!#REF!-1-1)),#REF!/#REF!/(24-(12-#REF!+1+Kapitalbedarfsplanung!#REF!-1-1))/2)))</f>
        <v>#REF!</v>
      </c>
      <c r="U82" s="463" t="e">
        <f>IF((12-#REF!+1+Kapitalbedarfsplanung!#REF!-1)&lt;13,#REF!/#REF!/12,IF(U$75&lt;(12-#REF!+1+Kapitalbedarfsplanung!#REF!-1),0,IF((12-#REF!+1+Kapitalbedarfsplanung!#REF!-1)&lt;19,#REF!/#REF!/(24-(12-#REF!+1+Kapitalbedarfsplanung!#REF!-1-1)),#REF!/#REF!/(24-(12-#REF!+1+Kapitalbedarfsplanung!#REF!-1-1))/2)))</f>
        <v>#REF!</v>
      </c>
      <c r="V82" s="463" t="e">
        <f>IF((12-#REF!+1+Kapitalbedarfsplanung!#REF!-1)&lt;13,#REF!/#REF!/12,IF(V$75&lt;(12-#REF!+1+Kapitalbedarfsplanung!#REF!-1),0,IF((12-#REF!+1+Kapitalbedarfsplanung!#REF!-1)&lt;19,#REF!/#REF!/(24-(12-#REF!+1+Kapitalbedarfsplanung!#REF!-1-1)),#REF!/#REF!/(24-(12-#REF!+1+Kapitalbedarfsplanung!#REF!-1-1))/2)))</f>
        <v>#REF!</v>
      </c>
      <c r="W82" s="463" t="e">
        <f>IF((12-#REF!+1+Kapitalbedarfsplanung!#REF!-1)&lt;13,#REF!/#REF!/12,IF(W$75&lt;(12-#REF!+1+Kapitalbedarfsplanung!#REF!-1),0,IF((12-#REF!+1+Kapitalbedarfsplanung!#REF!-1)&lt;19,#REF!/#REF!/(24-(12-#REF!+1+Kapitalbedarfsplanung!#REF!-1-1)),#REF!/#REF!/(24-(12-#REF!+1+Kapitalbedarfsplanung!#REF!-1-1))/2)))</f>
        <v>#REF!</v>
      </c>
      <c r="X82" s="463" t="e">
        <f>IF((12-#REF!+1+Kapitalbedarfsplanung!#REF!-1)&lt;13,#REF!/#REF!/12,IF(X$75&lt;(12-#REF!+1+Kapitalbedarfsplanung!#REF!-1),0,IF((12-#REF!+1+Kapitalbedarfsplanung!#REF!-1)&lt;19,#REF!/#REF!/(24-(12-#REF!+1+Kapitalbedarfsplanung!#REF!-1-1)),#REF!/#REF!/(24-(12-#REF!+1+Kapitalbedarfsplanung!#REF!-1-1))/2)))</f>
        <v>#REF!</v>
      </c>
      <c r="Y82" s="463" t="e">
        <f>IF((12-#REF!+1+Kapitalbedarfsplanung!#REF!-1)&lt;13,#REF!/#REF!/12,IF(Y$75&lt;(12-#REF!+1+Kapitalbedarfsplanung!#REF!-1),0,IF((12-#REF!+1+Kapitalbedarfsplanung!#REF!-1)&lt;19,#REF!/#REF!/(24-(12-#REF!+1+Kapitalbedarfsplanung!#REF!-1-1)),#REF!/#REF!/(24-(12-#REF!+1+Kapitalbedarfsplanung!#REF!-1-1))/2)))</f>
        <v>#REF!</v>
      </c>
      <c r="Z82" s="463" t="e">
        <f>IF((12-#REF!+1+Kapitalbedarfsplanung!#REF!-1)&lt;13,#REF!/#REF!/12,IF(Z$75&lt;(12-#REF!+1+Kapitalbedarfsplanung!#REF!-1),0,IF((12-#REF!+1+Kapitalbedarfsplanung!#REF!-1)&lt;19,#REF!/#REF!/(24-(12-#REF!+1+Kapitalbedarfsplanung!#REF!-1-1)),#REF!/#REF!/(24-(12-#REF!+1+Kapitalbedarfsplanung!#REF!-1-1))/2)))</f>
        <v>#REF!</v>
      </c>
      <c r="AA82" s="469" t="e">
        <f>IF((12-#REF!+1+Kapitalbedarfsplanung!#REF!-1)&lt;13,#REF!/#REF!/12,IF(AA$75&lt;(12-#REF!+1+Kapitalbedarfsplanung!#REF!-1),0,IF((12-#REF!+1+Kapitalbedarfsplanung!#REF!-1)&lt;19,#REF!/#REF!/(24-(12-#REF!+1+Kapitalbedarfsplanung!#REF!-1-1)),#REF!/#REF!/(24-(12-#REF!+1+Kapitalbedarfsplanung!#REF!-1-1))/2)))</f>
        <v>#REF!</v>
      </c>
      <c r="AB82" s="468" t="e">
        <f>IF((12-#REF!+1+Kapitalbedarfsplanung!#REF!-1)&lt;25,#REF!/#REF!/12,IF(AB$75&lt;(12-#REF!+1+Kapitalbedarfsplanung!#REF!-1),0,IF((12-#REF!+1+Kapitalbedarfsplanung!#REF!-1)&lt;31,#REF!/#REF!/(36-(12-#REF!+1+Kapitalbedarfsplanung!#REF!-1-1)),#REF!/#REF!/(36-(12-#REF!+1+Kapitalbedarfsplanung!#REF!-1-1))/2)))</f>
        <v>#REF!</v>
      </c>
      <c r="AC82" s="463" t="e">
        <f>IF((12-#REF!+1+Kapitalbedarfsplanung!#REF!-1)&lt;25,#REF!/#REF!/12,IF(AC$75&lt;(12-#REF!+1+Kapitalbedarfsplanung!#REF!-1),0,IF((12-#REF!+1+Kapitalbedarfsplanung!#REF!-1)&lt;31,#REF!/#REF!/(36-(12-#REF!+1+Kapitalbedarfsplanung!#REF!-1-1)),#REF!/#REF!/(36-(12-#REF!+1+Kapitalbedarfsplanung!#REF!-1-1))/2)))</f>
        <v>#REF!</v>
      </c>
      <c r="AD82" s="463" t="e">
        <f>IF((12-#REF!+1+Kapitalbedarfsplanung!#REF!-1)&lt;25,#REF!/#REF!/12,IF(AD$75&lt;(12-#REF!+1+Kapitalbedarfsplanung!#REF!-1),0,IF((12-#REF!+1+Kapitalbedarfsplanung!#REF!-1)&lt;31,#REF!/#REF!/(36-(12-#REF!+1+Kapitalbedarfsplanung!#REF!-1-1)),#REF!/#REF!/(36-(12-#REF!+1+Kapitalbedarfsplanung!#REF!-1-1))/2)))</f>
        <v>#REF!</v>
      </c>
      <c r="AE82" s="463" t="e">
        <f>IF((12-#REF!+1+Kapitalbedarfsplanung!#REF!-1)&lt;25,#REF!/#REF!/12,IF(AE$75&lt;(12-#REF!+1+Kapitalbedarfsplanung!#REF!-1),0,IF((12-#REF!+1+Kapitalbedarfsplanung!#REF!-1)&lt;31,#REF!/#REF!/(36-(12-#REF!+1+Kapitalbedarfsplanung!#REF!-1-1)),#REF!/#REF!/(36-(12-#REF!+1+Kapitalbedarfsplanung!#REF!-1-1))/2)))</f>
        <v>#REF!</v>
      </c>
      <c r="AF82" s="463" t="e">
        <f>IF((12-#REF!+1+Kapitalbedarfsplanung!#REF!-1)&lt;25,#REF!/#REF!/12,IF(AF$75&lt;(12-#REF!+1+Kapitalbedarfsplanung!#REF!-1),0,IF((12-#REF!+1+Kapitalbedarfsplanung!#REF!-1)&lt;31,#REF!/#REF!/(36-(12-#REF!+1+Kapitalbedarfsplanung!#REF!-1-1)),#REF!/#REF!/(36-(12-#REF!+1+Kapitalbedarfsplanung!#REF!-1-1))/2)))</f>
        <v>#REF!</v>
      </c>
      <c r="AG82" s="463" t="e">
        <f>IF((12-#REF!+1+Kapitalbedarfsplanung!#REF!-1)&lt;25,#REF!/#REF!/12,IF(AG$75&lt;(12-#REF!+1+Kapitalbedarfsplanung!#REF!-1),0,IF((12-#REF!+1+Kapitalbedarfsplanung!#REF!-1)&lt;31,#REF!/#REF!/(36-(12-#REF!+1+Kapitalbedarfsplanung!#REF!-1-1)),#REF!/#REF!/(36-(12-#REF!+1+Kapitalbedarfsplanung!#REF!-1-1))/2)))</f>
        <v>#REF!</v>
      </c>
      <c r="AH82" s="463" t="e">
        <f>IF((12-#REF!+1+Kapitalbedarfsplanung!#REF!-1)&lt;25,#REF!/#REF!/12,IF(AH$75&lt;(12-#REF!+1+Kapitalbedarfsplanung!#REF!-1),0,IF((12-#REF!+1+Kapitalbedarfsplanung!#REF!-1)&lt;31,#REF!/#REF!/(36-(12-#REF!+1+Kapitalbedarfsplanung!#REF!-1-1)),#REF!/#REF!/(36-(12-#REF!+1+Kapitalbedarfsplanung!#REF!-1-1))/2)))</f>
        <v>#REF!</v>
      </c>
      <c r="AI82" s="463" t="e">
        <f>IF((12-#REF!+1+Kapitalbedarfsplanung!#REF!-1)&lt;25,#REF!/#REF!/12,IF(AI$75&lt;(12-#REF!+1+Kapitalbedarfsplanung!#REF!-1),0,IF((12-#REF!+1+Kapitalbedarfsplanung!#REF!-1)&lt;31,#REF!/#REF!/(36-(12-#REF!+1+Kapitalbedarfsplanung!#REF!-1-1)),#REF!/#REF!/(36-(12-#REF!+1+Kapitalbedarfsplanung!#REF!-1-1))/2)))</f>
        <v>#REF!</v>
      </c>
      <c r="AJ82" s="463" t="e">
        <f>IF((12-#REF!+1+Kapitalbedarfsplanung!#REF!-1)&lt;25,#REF!/#REF!/12,IF(AJ$75&lt;(12-#REF!+1+Kapitalbedarfsplanung!#REF!-1),0,IF((12-#REF!+1+Kapitalbedarfsplanung!#REF!-1)&lt;31,#REF!/#REF!/(36-(12-#REF!+1+Kapitalbedarfsplanung!#REF!-1-1)),#REF!/#REF!/(36-(12-#REF!+1+Kapitalbedarfsplanung!#REF!-1-1))/2)))</f>
        <v>#REF!</v>
      </c>
      <c r="AK82" s="463" t="e">
        <f>IF((12-#REF!+1+Kapitalbedarfsplanung!#REF!-1)&lt;25,#REF!/#REF!/12,IF(AK$75&lt;(12-#REF!+1+Kapitalbedarfsplanung!#REF!-1),0,IF((12-#REF!+1+Kapitalbedarfsplanung!#REF!-1)&lt;31,#REF!/#REF!/(36-(12-#REF!+1+Kapitalbedarfsplanung!#REF!-1-1)),#REF!/#REF!/(36-(12-#REF!+1+Kapitalbedarfsplanung!#REF!-1-1))/2)))</f>
        <v>#REF!</v>
      </c>
      <c r="AL82" s="463" t="e">
        <f>IF((12-#REF!+1+Kapitalbedarfsplanung!#REF!-1)&lt;25,#REF!/#REF!/12,IF(AL$75&lt;(12-#REF!+1+Kapitalbedarfsplanung!#REF!-1),0,IF((12-#REF!+1+Kapitalbedarfsplanung!#REF!-1)&lt;31,#REF!/#REF!/(36-(12-#REF!+1+Kapitalbedarfsplanung!#REF!-1-1)),#REF!/#REF!/(36-(12-#REF!+1+Kapitalbedarfsplanung!#REF!-1-1))/2)))</f>
        <v>#REF!</v>
      </c>
      <c r="AM82" s="469" t="e">
        <f>IF((12-#REF!+1+Kapitalbedarfsplanung!#REF!-1)&lt;25,#REF!/#REF!/12,IF(AM$75&lt;(12-#REF!+1+Kapitalbedarfsplanung!#REF!-1),0,IF((12-#REF!+1+Kapitalbedarfsplanung!#REF!-1)&lt;31,#REF!/#REF!/(36-(12-#REF!+1+Kapitalbedarfsplanung!#REF!-1-1)),#REF!/#REF!/(36-(12-#REF!+1+Kapitalbedarfsplanung!#REF!-1-1))/2)))</f>
        <v>#REF!</v>
      </c>
    </row>
    <row r="83" spans="2:39" ht="15.75" hidden="1">
      <c r="B83" s="26"/>
      <c r="C83" s="445"/>
      <c r="D83" s="472"/>
      <c r="E83" s="473"/>
      <c r="F83" s="473"/>
      <c r="G83" s="473"/>
      <c r="H83" s="473"/>
      <c r="I83" s="473"/>
      <c r="J83" s="473"/>
      <c r="K83" s="473"/>
      <c r="L83" s="473"/>
      <c r="M83" s="473"/>
      <c r="N83" s="473"/>
      <c r="O83" s="480"/>
      <c r="P83" s="472"/>
      <c r="Q83" s="473"/>
      <c r="R83" s="473"/>
      <c r="S83" s="473"/>
      <c r="T83" s="473"/>
      <c r="U83" s="473"/>
      <c r="V83" s="473"/>
      <c r="W83" s="473"/>
      <c r="X83" s="473"/>
      <c r="Y83" s="473"/>
      <c r="Z83" s="473"/>
      <c r="AA83" s="480"/>
      <c r="AB83" s="472"/>
      <c r="AC83" s="473"/>
      <c r="AD83" s="473"/>
      <c r="AE83" s="473"/>
      <c r="AF83" s="473"/>
      <c r="AG83" s="473"/>
      <c r="AH83" s="473"/>
      <c r="AI83" s="473"/>
      <c r="AJ83" s="473"/>
      <c r="AK83" s="473"/>
      <c r="AL83" s="473"/>
      <c r="AM83" s="480"/>
    </row>
    <row r="84" spans="2:39" ht="15.75" hidden="1">
      <c r="B84" s="26"/>
      <c r="C84" s="445"/>
      <c r="D84" s="474"/>
      <c r="E84" s="202"/>
      <c r="F84" s="202"/>
      <c r="G84" s="202"/>
      <c r="H84" s="202"/>
      <c r="I84" s="202"/>
      <c r="J84" s="202"/>
      <c r="K84" s="202"/>
      <c r="L84" s="202"/>
      <c r="M84" s="202"/>
      <c r="N84" s="202"/>
      <c r="O84" s="478"/>
      <c r="P84" s="474"/>
      <c r="Q84" s="202"/>
      <c r="R84" s="202"/>
      <c r="S84" s="202"/>
      <c r="T84" s="202"/>
      <c r="U84" s="202"/>
      <c r="V84" s="202"/>
      <c r="W84" s="202"/>
      <c r="X84" s="202"/>
      <c r="Y84" s="202"/>
      <c r="Z84" s="202"/>
      <c r="AA84" s="478"/>
      <c r="AB84" s="474"/>
      <c r="AC84" s="202"/>
      <c r="AD84" s="202"/>
      <c r="AE84" s="202"/>
      <c r="AF84" s="202"/>
      <c r="AG84" s="202"/>
      <c r="AH84" s="202"/>
      <c r="AI84" s="202"/>
      <c r="AJ84" s="202"/>
      <c r="AK84" s="202"/>
      <c r="AL84" s="202"/>
      <c r="AM84" s="478"/>
    </row>
    <row r="85" spans="2:39" ht="15.75" hidden="1">
      <c r="B85" s="26"/>
      <c r="C85" s="445"/>
      <c r="D85" s="474"/>
      <c r="E85" s="202"/>
      <c r="F85" s="202"/>
      <c r="G85" s="202"/>
      <c r="H85" s="202"/>
      <c r="I85" s="202"/>
      <c r="J85" s="202"/>
      <c r="K85" s="202"/>
      <c r="L85" s="202"/>
      <c r="M85" s="202"/>
      <c r="N85" s="202"/>
      <c r="O85" s="478"/>
      <c r="P85" s="474"/>
      <c r="Q85" s="202"/>
      <c r="R85" s="202"/>
      <c r="S85" s="202"/>
      <c r="T85" s="202"/>
      <c r="U85" s="202"/>
      <c r="V85" s="202"/>
      <c r="W85" s="202"/>
      <c r="X85" s="202"/>
      <c r="Y85" s="202"/>
      <c r="Z85" s="202"/>
      <c r="AA85" s="478"/>
      <c r="AB85" s="474"/>
      <c r="AC85" s="202"/>
      <c r="AD85" s="202"/>
      <c r="AE85" s="202"/>
      <c r="AF85" s="202"/>
      <c r="AG85" s="202"/>
      <c r="AH85" s="202"/>
      <c r="AI85" s="202"/>
      <c r="AJ85" s="202"/>
      <c r="AK85" s="202"/>
      <c r="AL85" s="202"/>
      <c r="AM85" s="478"/>
    </row>
    <row r="86" spans="2:39" ht="15.75" hidden="1">
      <c r="B86" s="26"/>
      <c r="C86" s="445"/>
      <c r="D86" s="474"/>
      <c r="E86" s="202"/>
      <c r="F86" s="202"/>
      <c r="G86" s="202"/>
      <c r="H86" s="202"/>
      <c r="I86" s="202"/>
      <c r="J86" s="202"/>
      <c r="K86" s="202"/>
      <c r="L86" s="202"/>
      <c r="M86" s="202"/>
      <c r="N86" s="202"/>
      <c r="O86" s="478"/>
      <c r="P86" s="474"/>
      <c r="Q86" s="202"/>
      <c r="R86" s="202"/>
      <c r="S86" s="202"/>
      <c r="T86" s="202"/>
      <c r="U86" s="202"/>
      <c r="V86" s="202"/>
      <c r="W86" s="202"/>
      <c r="X86" s="202"/>
      <c r="Y86" s="202"/>
      <c r="Z86" s="202"/>
      <c r="AA86" s="478"/>
      <c r="AB86" s="474"/>
      <c r="AC86" s="202"/>
      <c r="AD86" s="202"/>
      <c r="AE86" s="202"/>
      <c r="AF86" s="202"/>
      <c r="AG86" s="202"/>
      <c r="AH86" s="202"/>
      <c r="AI86" s="202"/>
      <c r="AJ86" s="202"/>
      <c r="AK86" s="202"/>
      <c r="AL86" s="202"/>
      <c r="AM86" s="478"/>
    </row>
    <row r="87" spans="2:39" ht="15.75" hidden="1">
      <c r="B87" s="26"/>
      <c r="C87" s="445"/>
      <c r="D87" s="474"/>
      <c r="E87" s="202"/>
      <c r="F87" s="202"/>
      <c r="G87" s="202"/>
      <c r="H87" s="202"/>
      <c r="I87" s="202"/>
      <c r="J87" s="202"/>
      <c r="K87" s="202"/>
      <c r="L87" s="202"/>
      <c r="M87" s="202"/>
      <c r="N87" s="202"/>
      <c r="O87" s="478"/>
      <c r="P87" s="474"/>
      <c r="Q87" s="202"/>
      <c r="R87" s="202"/>
      <c r="S87" s="202"/>
      <c r="T87" s="202"/>
      <c r="U87" s="202"/>
      <c r="V87" s="202"/>
      <c r="W87" s="202"/>
      <c r="X87" s="202"/>
      <c r="Y87" s="202"/>
      <c r="Z87" s="202"/>
      <c r="AA87" s="478"/>
      <c r="AB87" s="474"/>
      <c r="AC87" s="202"/>
      <c r="AD87" s="202"/>
      <c r="AE87" s="202"/>
      <c r="AF87" s="202"/>
      <c r="AG87" s="202"/>
      <c r="AH87" s="202"/>
      <c r="AI87" s="202"/>
      <c r="AJ87" s="202"/>
      <c r="AK87" s="202"/>
      <c r="AL87" s="202"/>
      <c r="AM87" s="478"/>
    </row>
    <row r="88" spans="2:39" ht="15.75" hidden="1">
      <c r="B88" s="26"/>
      <c r="C88" s="445"/>
      <c r="D88" s="474"/>
      <c r="E88" s="202"/>
      <c r="F88" s="202"/>
      <c r="G88" s="202"/>
      <c r="H88" s="202"/>
      <c r="I88" s="202"/>
      <c r="J88" s="202"/>
      <c r="K88" s="202"/>
      <c r="L88" s="202"/>
      <c r="M88" s="202"/>
      <c r="N88" s="202"/>
      <c r="O88" s="478"/>
      <c r="P88" s="474"/>
      <c r="Q88" s="202"/>
      <c r="R88" s="202"/>
      <c r="S88" s="202"/>
      <c r="T88" s="202"/>
      <c r="U88" s="202"/>
      <c r="V88" s="202"/>
      <c r="W88" s="202"/>
      <c r="X88" s="202"/>
      <c r="Y88" s="202"/>
      <c r="Z88" s="202"/>
      <c r="AA88" s="478"/>
      <c r="AB88" s="474"/>
      <c r="AC88" s="202"/>
      <c r="AD88" s="202"/>
      <c r="AE88" s="202"/>
      <c r="AF88" s="202"/>
      <c r="AG88" s="202"/>
      <c r="AH88" s="202"/>
      <c r="AI88" s="202"/>
      <c r="AJ88" s="202"/>
      <c r="AK88" s="202"/>
      <c r="AL88" s="202"/>
      <c r="AM88" s="478"/>
    </row>
    <row r="89" spans="2:39" ht="15.75" hidden="1">
      <c r="B89" s="26"/>
      <c r="C89" s="445"/>
      <c r="D89" s="474"/>
      <c r="E89" s="202"/>
      <c r="F89" s="202"/>
      <c r="G89" s="202"/>
      <c r="H89" s="202"/>
      <c r="I89" s="202"/>
      <c r="J89" s="202"/>
      <c r="K89" s="202"/>
      <c r="L89" s="202"/>
      <c r="M89" s="202"/>
      <c r="N89" s="202"/>
      <c r="O89" s="478"/>
      <c r="P89" s="474"/>
      <c r="Q89" s="202"/>
      <c r="R89" s="202"/>
      <c r="S89" s="202"/>
      <c r="T89" s="202"/>
      <c r="U89" s="202"/>
      <c r="V89" s="202"/>
      <c r="W89" s="202"/>
      <c r="X89" s="202"/>
      <c r="Y89" s="202"/>
      <c r="Z89" s="202"/>
      <c r="AA89" s="478"/>
      <c r="AB89" s="474"/>
      <c r="AC89" s="202"/>
      <c r="AD89" s="202"/>
      <c r="AE89" s="202"/>
      <c r="AF89" s="202"/>
      <c r="AG89" s="202"/>
      <c r="AH89" s="202"/>
      <c r="AI89" s="202"/>
      <c r="AJ89" s="202"/>
      <c r="AK89" s="202"/>
      <c r="AL89" s="202"/>
      <c r="AM89" s="478"/>
    </row>
    <row r="90" spans="2:39" ht="15.75" hidden="1">
      <c r="B90" s="26"/>
      <c r="C90" s="445"/>
      <c r="D90" s="475"/>
      <c r="E90" s="476"/>
      <c r="F90" s="476"/>
      <c r="G90" s="476"/>
      <c r="H90" s="476"/>
      <c r="I90" s="476"/>
      <c r="J90" s="476"/>
      <c r="K90" s="476"/>
      <c r="L90" s="476"/>
      <c r="M90" s="476"/>
      <c r="N90" s="476"/>
      <c r="O90" s="484"/>
      <c r="P90" s="475"/>
      <c r="Q90" s="476"/>
      <c r="R90" s="476"/>
      <c r="S90" s="476"/>
      <c r="T90" s="476"/>
      <c r="U90" s="476"/>
      <c r="V90" s="476"/>
      <c r="W90" s="476"/>
      <c r="X90" s="476"/>
      <c r="Y90" s="476"/>
      <c r="Z90" s="476"/>
      <c r="AA90" s="484"/>
      <c r="AB90" s="475"/>
      <c r="AC90" s="476"/>
      <c r="AD90" s="476"/>
      <c r="AE90" s="476"/>
      <c r="AF90" s="476"/>
      <c r="AG90" s="476"/>
      <c r="AH90" s="476"/>
      <c r="AI90" s="476"/>
      <c r="AJ90" s="476"/>
      <c r="AK90" s="476"/>
      <c r="AL90" s="476"/>
      <c r="AM90" s="484"/>
    </row>
    <row r="91" spans="2:39" ht="15.75">
      <c r="B91" s="26" t="s">
        <v>155</v>
      </c>
      <c r="C91" s="445"/>
      <c r="D91" s="468" t="e">
        <f>IF(D$75&lt;12-#REF!+1+Kapitalbedarfsplanung!#REF!-1,0,+#REF!/#REF!/IF(12-#REF!+1+Kapitalbedarfsplanung!#REF!-1&lt;7,(#REF!-Kapitalbedarfsplanung!#REF!+1),(#REF!-Kapitalbedarfsplanung!#REF!+1)*2))</f>
        <v>#REF!</v>
      </c>
      <c r="E91" s="463" t="e">
        <f>IF(E$75&lt;12-#REF!+1+Kapitalbedarfsplanung!#REF!-1,0,+#REF!/#REF!/IF(12-#REF!+1+Kapitalbedarfsplanung!#REF!-1&lt;7,(#REF!-Kapitalbedarfsplanung!#REF!+1),(#REF!-Kapitalbedarfsplanung!#REF!+1)*2))</f>
        <v>#REF!</v>
      </c>
      <c r="F91" s="463" t="e">
        <f>IF(F$75&lt;12-#REF!+1+Kapitalbedarfsplanung!#REF!-1,0,+#REF!/#REF!/IF(12-#REF!+1+Kapitalbedarfsplanung!#REF!-1&lt;7,(#REF!-Kapitalbedarfsplanung!#REF!+1),(#REF!-Kapitalbedarfsplanung!#REF!+1)*2))</f>
        <v>#REF!</v>
      </c>
      <c r="G91" s="463" t="e">
        <f>IF(G$75&lt;12-#REF!+1+Kapitalbedarfsplanung!#REF!-1,0,+#REF!/#REF!/IF(12-#REF!+1+Kapitalbedarfsplanung!#REF!-1&lt;7,(#REF!-Kapitalbedarfsplanung!#REF!+1),(#REF!-Kapitalbedarfsplanung!#REF!+1)*2))</f>
        <v>#REF!</v>
      </c>
      <c r="H91" s="463" t="e">
        <f>IF(H$75&lt;12-#REF!+1+Kapitalbedarfsplanung!#REF!-1,0,+#REF!/#REF!/IF(12-#REF!+1+Kapitalbedarfsplanung!#REF!-1&lt;7,(#REF!-Kapitalbedarfsplanung!#REF!+1),(#REF!-Kapitalbedarfsplanung!#REF!+1)*2))</f>
        <v>#REF!</v>
      </c>
      <c r="I91" s="463" t="e">
        <f>IF(I$75&lt;12-#REF!+1+Kapitalbedarfsplanung!#REF!-1,0,+#REF!/#REF!/IF(12-#REF!+1+Kapitalbedarfsplanung!#REF!-1&lt;7,(#REF!-Kapitalbedarfsplanung!#REF!+1),(#REF!-Kapitalbedarfsplanung!#REF!+1)*2))</f>
        <v>#REF!</v>
      </c>
      <c r="J91" s="463" t="e">
        <f>IF(J$75&lt;12-#REF!+1+Kapitalbedarfsplanung!#REF!-1,0,+#REF!/#REF!/IF(12-#REF!+1+Kapitalbedarfsplanung!#REF!-1&lt;7,(#REF!-Kapitalbedarfsplanung!#REF!+1),(#REF!-Kapitalbedarfsplanung!#REF!+1)*2))</f>
        <v>#REF!</v>
      </c>
      <c r="K91" s="463" t="e">
        <f>IF(K$75&lt;12-#REF!+1+Kapitalbedarfsplanung!#REF!-1,0,+#REF!/#REF!/IF(12-#REF!+1+Kapitalbedarfsplanung!#REF!-1&lt;7,(#REF!-Kapitalbedarfsplanung!#REF!+1),(#REF!-Kapitalbedarfsplanung!#REF!+1)*2))</f>
        <v>#REF!</v>
      </c>
      <c r="L91" s="463" t="e">
        <f>IF(L$75&lt;12-#REF!+1+Kapitalbedarfsplanung!#REF!-1,0,+#REF!/#REF!/IF(12-#REF!+1+Kapitalbedarfsplanung!#REF!-1&lt;7,(#REF!-Kapitalbedarfsplanung!#REF!+1),(#REF!-Kapitalbedarfsplanung!#REF!+1)*2))</f>
        <v>#REF!</v>
      </c>
      <c r="M91" s="463" t="e">
        <f>IF(M$75&lt;12-#REF!+1+Kapitalbedarfsplanung!#REF!-1,0,+#REF!/#REF!/IF(12-#REF!+1+Kapitalbedarfsplanung!#REF!-1&lt;7,(#REF!-Kapitalbedarfsplanung!#REF!+1),(#REF!-Kapitalbedarfsplanung!#REF!+1)*2))</f>
        <v>#REF!</v>
      </c>
      <c r="N91" s="463" t="e">
        <f>IF(N$75&lt;12-#REF!+1+Kapitalbedarfsplanung!#REF!-1,0,+#REF!/#REF!/IF(12-#REF!+1+Kapitalbedarfsplanung!#REF!-1&lt;7,(#REF!-Kapitalbedarfsplanung!#REF!+1),(#REF!-Kapitalbedarfsplanung!#REF!+1)*2))</f>
        <v>#REF!</v>
      </c>
      <c r="O91" s="469" t="e">
        <f>IF(O$75&lt;12-#REF!+1+Kapitalbedarfsplanung!#REF!-1,0,+#REF!/#REF!/IF(12-#REF!+1+Kapitalbedarfsplanung!#REF!-1&lt;7,(#REF!-Kapitalbedarfsplanung!#REF!+1),(#REF!-Kapitalbedarfsplanung!#REF!+1)*2))</f>
        <v>#REF!</v>
      </c>
      <c r="P91" s="468" t="e">
        <f>IF((12-#REF!+1+Kapitalbedarfsplanung!#REF!-1)&lt;13,#REF!/#REF!/12,IF(P$75&lt;(12-#REF!+1+Kapitalbedarfsplanung!#REF!-1),0,IF((12-#REF!+1+Kapitalbedarfsplanung!#REF!-1)&lt;19,#REF!/#REF!/(24-(12-#REF!+1+Kapitalbedarfsplanung!#REF!-1-1)),#REF!/#REF!/(24-(12-#REF!+1+Kapitalbedarfsplanung!#REF!-1-1))/2)))</f>
        <v>#REF!</v>
      </c>
      <c r="Q91" s="463" t="e">
        <f>IF((12-#REF!+1+Kapitalbedarfsplanung!#REF!-1)&lt;13,#REF!/#REF!/12,IF(Q$75&lt;(12-#REF!+1+Kapitalbedarfsplanung!#REF!-1),0,IF((12-#REF!+1+Kapitalbedarfsplanung!#REF!-1)&lt;19,#REF!/#REF!/(24-(12-#REF!+1+Kapitalbedarfsplanung!#REF!-1-1)),#REF!/#REF!/(24-(12-#REF!+1+Kapitalbedarfsplanung!#REF!-1-1))/2)))</f>
        <v>#REF!</v>
      </c>
      <c r="R91" s="463" t="e">
        <f>IF((12-#REF!+1+Kapitalbedarfsplanung!#REF!-1)&lt;13,#REF!/#REF!/12,IF(R$75&lt;(12-#REF!+1+Kapitalbedarfsplanung!#REF!-1),0,IF((12-#REF!+1+Kapitalbedarfsplanung!#REF!-1)&lt;19,#REF!/#REF!/(24-(12-#REF!+1+Kapitalbedarfsplanung!#REF!-1-1)),#REF!/#REF!/(24-(12-#REF!+1+Kapitalbedarfsplanung!#REF!-1-1))/2)))</f>
        <v>#REF!</v>
      </c>
      <c r="S91" s="463" t="e">
        <f>IF((12-#REF!+1+Kapitalbedarfsplanung!#REF!-1)&lt;13,#REF!/#REF!/12,IF(S$75&lt;(12-#REF!+1+Kapitalbedarfsplanung!#REF!-1),0,IF((12-#REF!+1+Kapitalbedarfsplanung!#REF!-1)&lt;19,#REF!/#REF!/(24-(12-#REF!+1+Kapitalbedarfsplanung!#REF!-1-1)),#REF!/#REF!/(24-(12-#REF!+1+Kapitalbedarfsplanung!#REF!-1-1))/2)))</f>
        <v>#REF!</v>
      </c>
      <c r="T91" s="463" t="e">
        <f>IF((12-#REF!+1+Kapitalbedarfsplanung!#REF!-1)&lt;13,#REF!/#REF!/12,IF(T$75&lt;(12-#REF!+1+Kapitalbedarfsplanung!#REF!-1),0,IF((12-#REF!+1+Kapitalbedarfsplanung!#REF!-1)&lt;19,#REF!/#REF!/(24-(12-#REF!+1+Kapitalbedarfsplanung!#REF!-1-1)),#REF!/#REF!/(24-(12-#REF!+1+Kapitalbedarfsplanung!#REF!-1-1))/2)))</f>
        <v>#REF!</v>
      </c>
      <c r="U91" s="463" t="e">
        <f>IF((12-#REF!+1+Kapitalbedarfsplanung!#REF!-1)&lt;13,#REF!/#REF!/12,IF(U$75&lt;(12-#REF!+1+Kapitalbedarfsplanung!#REF!-1),0,IF((12-#REF!+1+Kapitalbedarfsplanung!#REF!-1)&lt;19,#REF!/#REF!/(24-(12-#REF!+1+Kapitalbedarfsplanung!#REF!-1-1)),#REF!/#REF!/(24-(12-#REF!+1+Kapitalbedarfsplanung!#REF!-1-1))/2)))</f>
        <v>#REF!</v>
      </c>
      <c r="V91" s="463" t="e">
        <f>IF((12-#REF!+1+Kapitalbedarfsplanung!#REF!-1)&lt;13,#REF!/#REF!/12,IF(V$75&lt;(12-#REF!+1+Kapitalbedarfsplanung!#REF!-1),0,IF((12-#REF!+1+Kapitalbedarfsplanung!#REF!-1)&lt;19,#REF!/#REF!/(24-(12-#REF!+1+Kapitalbedarfsplanung!#REF!-1-1)),#REF!/#REF!/(24-(12-#REF!+1+Kapitalbedarfsplanung!#REF!-1-1))/2)))</f>
        <v>#REF!</v>
      </c>
      <c r="W91" s="463" t="e">
        <f>IF((12-#REF!+1+Kapitalbedarfsplanung!#REF!-1)&lt;13,#REF!/#REF!/12,IF(W$75&lt;(12-#REF!+1+Kapitalbedarfsplanung!#REF!-1),0,IF((12-#REF!+1+Kapitalbedarfsplanung!#REF!-1)&lt;19,#REF!/#REF!/(24-(12-#REF!+1+Kapitalbedarfsplanung!#REF!-1-1)),#REF!/#REF!/(24-(12-#REF!+1+Kapitalbedarfsplanung!#REF!-1-1))/2)))</f>
        <v>#REF!</v>
      </c>
      <c r="X91" s="463" t="e">
        <f>IF((12-#REF!+1+Kapitalbedarfsplanung!#REF!-1)&lt;13,#REF!/#REF!/12,IF(X$75&lt;(12-#REF!+1+Kapitalbedarfsplanung!#REF!-1),0,IF((12-#REF!+1+Kapitalbedarfsplanung!#REF!-1)&lt;19,#REF!/#REF!/(24-(12-#REF!+1+Kapitalbedarfsplanung!#REF!-1-1)),#REF!/#REF!/(24-(12-#REF!+1+Kapitalbedarfsplanung!#REF!-1-1))/2)))</f>
        <v>#REF!</v>
      </c>
      <c r="Y91" s="463" t="e">
        <f>IF((12-#REF!+1+Kapitalbedarfsplanung!#REF!-1)&lt;13,#REF!/#REF!/12,IF(Y$75&lt;(12-#REF!+1+Kapitalbedarfsplanung!#REF!-1),0,IF((12-#REF!+1+Kapitalbedarfsplanung!#REF!-1)&lt;19,#REF!/#REF!/(24-(12-#REF!+1+Kapitalbedarfsplanung!#REF!-1-1)),#REF!/#REF!/(24-(12-#REF!+1+Kapitalbedarfsplanung!#REF!-1-1))/2)))</f>
        <v>#REF!</v>
      </c>
      <c r="Z91" s="463" t="e">
        <f>IF((12-#REF!+1+Kapitalbedarfsplanung!#REF!-1)&lt;13,#REF!/#REF!/12,IF(Z$75&lt;(12-#REF!+1+Kapitalbedarfsplanung!#REF!-1),0,IF((12-#REF!+1+Kapitalbedarfsplanung!#REF!-1)&lt;19,#REF!/#REF!/(24-(12-#REF!+1+Kapitalbedarfsplanung!#REF!-1-1)),#REF!/#REF!/(24-(12-#REF!+1+Kapitalbedarfsplanung!#REF!-1-1))/2)))</f>
        <v>#REF!</v>
      </c>
      <c r="AA91" s="469" t="e">
        <f>IF((12-#REF!+1+Kapitalbedarfsplanung!#REF!-1)&lt;13,#REF!/#REF!/12,IF(AA$75&lt;(12-#REF!+1+Kapitalbedarfsplanung!#REF!-1),0,IF((12-#REF!+1+Kapitalbedarfsplanung!#REF!-1)&lt;19,#REF!/#REF!/(24-(12-#REF!+1+Kapitalbedarfsplanung!#REF!-1-1)),#REF!/#REF!/(24-(12-#REF!+1+Kapitalbedarfsplanung!#REF!-1-1))/2)))</f>
        <v>#REF!</v>
      </c>
      <c r="AB91" s="468" t="e">
        <f>IF((12-#REF!+1+Kapitalbedarfsplanung!#REF!-1)&lt;25,#REF!/#REF!/12,IF(AB$75&lt;(12-#REF!+1+Kapitalbedarfsplanung!#REF!-1),0,IF((12-#REF!+1+Kapitalbedarfsplanung!#REF!-1)&lt;31,#REF!/#REF!/(36-(12-#REF!+1+Kapitalbedarfsplanung!#REF!-1-1)),#REF!/#REF!/(36-(12-#REF!+1+Kapitalbedarfsplanung!#REF!-1-1))/2)))</f>
        <v>#REF!</v>
      </c>
      <c r="AC91" s="463" t="e">
        <f>IF((12-#REF!+1+Kapitalbedarfsplanung!#REF!-1)&lt;25,#REF!/#REF!/12,IF(AC$75&lt;(12-#REF!+1+Kapitalbedarfsplanung!#REF!-1),0,IF((12-#REF!+1+Kapitalbedarfsplanung!#REF!-1)&lt;31,#REF!/#REF!/(36-(12-#REF!+1+Kapitalbedarfsplanung!#REF!-1-1)),#REF!/#REF!/(36-(12-#REF!+1+Kapitalbedarfsplanung!#REF!-1-1))/2)))</f>
        <v>#REF!</v>
      </c>
      <c r="AD91" s="463" t="e">
        <f>IF((12-#REF!+1+Kapitalbedarfsplanung!#REF!-1)&lt;25,#REF!/#REF!/12,IF(AD$75&lt;(12-#REF!+1+Kapitalbedarfsplanung!#REF!-1),0,IF((12-#REF!+1+Kapitalbedarfsplanung!#REF!-1)&lt;31,#REF!/#REF!/(36-(12-#REF!+1+Kapitalbedarfsplanung!#REF!-1-1)),#REF!/#REF!/(36-(12-#REF!+1+Kapitalbedarfsplanung!#REF!-1-1))/2)))</f>
        <v>#REF!</v>
      </c>
      <c r="AE91" s="463" t="e">
        <f>IF((12-#REF!+1+Kapitalbedarfsplanung!#REF!-1)&lt;25,#REF!/#REF!/12,IF(AE$75&lt;(12-#REF!+1+Kapitalbedarfsplanung!#REF!-1),0,IF((12-#REF!+1+Kapitalbedarfsplanung!#REF!-1)&lt;31,#REF!/#REF!/(36-(12-#REF!+1+Kapitalbedarfsplanung!#REF!-1-1)),#REF!/#REF!/(36-(12-#REF!+1+Kapitalbedarfsplanung!#REF!-1-1))/2)))</f>
        <v>#REF!</v>
      </c>
      <c r="AF91" s="463" t="e">
        <f>IF((12-#REF!+1+Kapitalbedarfsplanung!#REF!-1)&lt;25,#REF!/#REF!/12,IF(AF$75&lt;(12-#REF!+1+Kapitalbedarfsplanung!#REF!-1),0,IF((12-#REF!+1+Kapitalbedarfsplanung!#REF!-1)&lt;31,#REF!/#REF!/(36-(12-#REF!+1+Kapitalbedarfsplanung!#REF!-1-1)),#REF!/#REF!/(36-(12-#REF!+1+Kapitalbedarfsplanung!#REF!-1-1))/2)))</f>
        <v>#REF!</v>
      </c>
      <c r="AG91" s="463" t="e">
        <f>IF((12-#REF!+1+Kapitalbedarfsplanung!#REF!-1)&lt;25,#REF!/#REF!/12,IF(AG$75&lt;(12-#REF!+1+Kapitalbedarfsplanung!#REF!-1),0,IF((12-#REF!+1+Kapitalbedarfsplanung!#REF!-1)&lt;31,#REF!/#REF!/(36-(12-#REF!+1+Kapitalbedarfsplanung!#REF!-1-1)),#REF!/#REF!/(36-(12-#REF!+1+Kapitalbedarfsplanung!#REF!-1-1))/2)))</f>
        <v>#REF!</v>
      </c>
      <c r="AH91" s="463" t="e">
        <f>IF((12-#REF!+1+Kapitalbedarfsplanung!#REF!-1)&lt;25,#REF!/#REF!/12,IF(AH$75&lt;(12-#REF!+1+Kapitalbedarfsplanung!#REF!-1),0,IF((12-#REF!+1+Kapitalbedarfsplanung!#REF!-1)&lt;31,#REF!/#REF!/(36-(12-#REF!+1+Kapitalbedarfsplanung!#REF!-1-1)),#REF!/#REF!/(36-(12-#REF!+1+Kapitalbedarfsplanung!#REF!-1-1))/2)))</f>
        <v>#REF!</v>
      </c>
      <c r="AI91" s="463" t="e">
        <f>IF((12-#REF!+1+Kapitalbedarfsplanung!#REF!-1)&lt;25,#REF!/#REF!/12,IF(AI$75&lt;(12-#REF!+1+Kapitalbedarfsplanung!#REF!-1),0,IF((12-#REF!+1+Kapitalbedarfsplanung!#REF!-1)&lt;31,#REF!/#REF!/(36-(12-#REF!+1+Kapitalbedarfsplanung!#REF!-1-1)),#REF!/#REF!/(36-(12-#REF!+1+Kapitalbedarfsplanung!#REF!-1-1))/2)))</f>
        <v>#REF!</v>
      </c>
      <c r="AJ91" s="463" t="e">
        <f>IF((12-#REF!+1+Kapitalbedarfsplanung!#REF!-1)&lt;25,#REF!/#REF!/12,IF(AJ$75&lt;(12-#REF!+1+Kapitalbedarfsplanung!#REF!-1),0,IF((12-#REF!+1+Kapitalbedarfsplanung!#REF!-1)&lt;31,#REF!/#REF!/(36-(12-#REF!+1+Kapitalbedarfsplanung!#REF!-1-1)),#REF!/#REF!/(36-(12-#REF!+1+Kapitalbedarfsplanung!#REF!-1-1))/2)))</f>
        <v>#REF!</v>
      </c>
      <c r="AK91" s="463" t="e">
        <f>IF((12-#REF!+1+Kapitalbedarfsplanung!#REF!-1)&lt;25,#REF!/#REF!/12,IF(AK$75&lt;(12-#REF!+1+Kapitalbedarfsplanung!#REF!-1),0,IF((12-#REF!+1+Kapitalbedarfsplanung!#REF!-1)&lt;31,#REF!/#REF!/(36-(12-#REF!+1+Kapitalbedarfsplanung!#REF!-1-1)),#REF!/#REF!/(36-(12-#REF!+1+Kapitalbedarfsplanung!#REF!-1-1))/2)))</f>
        <v>#REF!</v>
      </c>
      <c r="AL91" s="463" t="e">
        <f>IF((12-#REF!+1+Kapitalbedarfsplanung!#REF!-1)&lt;25,#REF!/#REF!/12,IF(AL$75&lt;(12-#REF!+1+Kapitalbedarfsplanung!#REF!-1),0,IF((12-#REF!+1+Kapitalbedarfsplanung!#REF!-1)&lt;31,#REF!/#REF!/(36-(12-#REF!+1+Kapitalbedarfsplanung!#REF!-1-1)),#REF!/#REF!/(36-(12-#REF!+1+Kapitalbedarfsplanung!#REF!-1-1))/2)))</f>
        <v>#REF!</v>
      </c>
      <c r="AM91" s="469" t="e">
        <f>IF((12-#REF!+1+Kapitalbedarfsplanung!#REF!-1)&lt;25,#REF!/#REF!/12,IF(AM$75&lt;(12-#REF!+1+Kapitalbedarfsplanung!#REF!-1),0,IF((12-#REF!+1+Kapitalbedarfsplanung!#REF!-1)&lt;31,#REF!/#REF!/(36-(12-#REF!+1+Kapitalbedarfsplanung!#REF!-1-1)),#REF!/#REF!/(36-(12-#REF!+1+Kapitalbedarfsplanung!#REF!-1-1))/2)))</f>
        <v>#REF!</v>
      </c>
    </row>
    <row r="92" spans="2:39" ht="15.75">
      <c r="B92" s="26" t="s">
        <v>155</v>
      </c>
      <c r="C92" s="445"/>
      <c r="D92" s="468" t="e">
        <f>IF(D$75&lt;12-#REF!+1+Kapitalbedarfsplanung!#REF!-1,0,+#REF!/#REF!/IF(12-#REF!+1+Kapitalbedarfsplanung!#REF!-1&lt;7,(#REF!-Kapitalbedarfsplanung!#REF!+1),(#REF!-Kapitalbedarfsplanung!#REF!+1)*2))</f>
        <v>#REF!</v>
      </c>
      <c r="E92" s="463" t="e">
        <f>IF(E$75&lt;12-#REF!+1+Kapitalbedarfsplanung!#REF!-1,0,+#REF!/#REF!/IF(12-#REF!+1+Kapitalbedarfsplanung!#REF!-1&lt;7,(#REF!-Kapitalbedarfsplanung!#REF!+1),(#REF!-Kapitalbedarfsplanung!#REF!+1)*2))</f>
        <v>#REF!</v>
      </c>
      <c r="F92" s="463" t="e">
        <f>IF(F$75&lt;12-#REF!+1+Kapitalbedarfsplanung!#REF!-1,0,+#REF!/#REF!/IF(12-#REF!+1+Kapitalbedarfsplanung!#REF!-1&lt;7,(#REF!-Kapitalbedarfsplanung!#REF!+1),(#REF!-Kapitalbedarfsplanung!#REF!+1)*2))</f>
        <v>#REF!</v>
      </c>
      <c r="G92" s="463" t="e">
        <f>IF(G$75&lt;12-#REF!+1+Kapitalbedarfsplanung!#REF!-1,0,+#REF!/#REF!/IF(12-#REF!+1+Kapitalbedarfsplanung!#REF!-1&lt;7,(#REF!-Kapitalbedarfsplanung!#REF!+1),(#REF!-Kapitalbedarfsplanung!#REF!+1)*2))</f>
        <v>#REF!</v>
      </c>
      <c r="H92" s="463" t="e">
        <f>IF(H$75&lt;12-#REF!+1+Kapitalbedarfsplanung!#REF!-1,0,+#REF!/#REF!/IF(12-#REF!+1+Kapitalbedarfsplanung!#REF!-1&lt;7,(#REF!-Kapitalbedarfsplanung!#REF!+1),(#REF!-Kapitalbedarfsplanung!#REF!+1)*2))</f>
        <v>#REF!</v>
      </c>
      <c r="I92" s="463" t="e">
        <f>IF(I$75&lt;12-#REF!+1+Kapitalbedarfsplanung!#REF!-1,0,+#REF!/#REF!/IF(12-#REF!+1+Kapitalbedarfsplanung!#REF!-1&lt;7,(#REF!-Kapitalbedarfsplanung!#REF!+1),(#REF!-Kapitalbedarfsplanung!#REF!+1)*2))</f>
        <v>#REF!</v>
      </c>
      <c r="J92" s="463" t="e">
        <f>IF(J$75&lt;12-#REF!+1+Kapitalbedarfsplanung!#REF!-1,0,+#REF!/#REF!/IF(12-#REF!+1+Kapitalbedarfsplanung!#REF!-1&lt;7,(#REF!-Kapitalbedarfsplanung!#REF!+1),(#REF!-Kapitalbedarfsplanung!#REF!+1)*2))</f>
        <v>#REF!</v>
      </c>
      <c r="K92" s="463" t="e">
        <f>IF(K$75&lt;12-#REF!+1+Kapitalbedarfsplanung!#REF!-1,0,+#REF!/#REF!/IF(12-#REF!+1+Kapitalbedarfsplanung!#REF!-1&lt;7,(#REF!-Kapitalbedarfsplanung!#REF!+1),(#REF!-Kapitalbedarfsplanung!#REF!+1)*2))</f>
        <v>#REF!</v>
      </c>
      <c r="L92" s="463" t="e">
        <f>IF(L$75&lt;12-#REF!+1+Kapitalbedarfsplanung!#REF!-1,0,+#REF!/#REF!/IF(12-#REF!+1+Kapitalbedarfsplanung!#REF!-1&lt;7,(#REF!-Kapitalbedarfsplanung!#REF!+1),(#REF!-Kapitalbedarfsplanung!#REF!+1)*2))</f>
        <v>#REF!</v>
      </c>
      <c r="M92" s="463" t="e">
        <f>IF(M$75&lt;12-#REF!+1+Kapitalbedarfsplanung!#REF!-1,0,+#REF!/#REF!/IF(12-#REF!+1+Kapitalbedarfsplanung!#REF!-1&lt;7,(#REF!-Kapitalbedarfsplanung!#REF!+1),(#REF!-Kapitalbedarfsplanung!#REF!+1)*2))</f>
        <v>#REF!</v>
      </c>
      <c r="N92" s="463" t="e">
        <f>IF(N$75&lt;12-#REF!+1+Kapitalbedarfsplanung!#REF!-1,0,+#REF!/#REF!/IF(12-#REF!+1+Kapitalbedarfsplanung!#REF!-1&lt;7,(#REF!-Kapitalbedarfsplanung!#REF!+1),(#REF!-Kapitalbedarfsplanung!#REF!+1)*2))</f>
        <v>#REF!</v>
      </c>
      <c r="O92" s="469" t="e">
        <f>IF(O$75&lt;12-#REF!+1+Kapitalbedarfsplanung!#REF!-1,0,+#REF!/#REF!/IF(12-#REF!+1+Kapitalbedarfsplanung!#REF!-1&lt;7,(#REF!-Kapitalbedarfsplanung!#REF!+1),(#REF!-Kapitalbedarfsplanung!#REF!+1)*2))</f>
        <v>#REF!</v>
      </c>
      <c r="P92" s="468" t="e">
        <f>IF((12-#REF!+1+Kapitalbedarfsplanung!#REF!-1)&lt;13,#REF!/#REF!/12,IF(P$75&lt;(12-#REF!+1+Kapitalbedarfsplanung!#REF!-1),0,IF((12-#REF!+1+Kapitalbedarfsplanung!#REF!-1)&lt;19,#REF!/#REF!/(24-(12-#REF!+1+Kapitalbedarfsplanung!#REF!-1-1)),#REF!/#REF!/(24-(12-#REF!+1+Kapitalbedarfsplanung!#REF!-1-1))/2)))</f>
        <v>#REF!</v>
      </c>
      <c r="Q92" s="463" t="e">
        <f>IF((12-#REF!+1+Kapitalbedarfsplanung!#REF!-1)&lt;13,#REF!/#REF!/12,IF(Q$75&lt;(12-#REF!+1+Kapitalbedarfsplanung!#REF!-1),0,IF((12-#REF!+1+Kapitalbedarfsplanung!#REF!-1)&lt;19,#REF!/#REF!/(24-(12-#REF!+1+Kapitalbedarfsplanung!#REF!-1-1)),#REF!/#REF!/(24-(12-#REF!+1+Kapitalbedarfsplanung!#REF!-1-1))/2)))</f>
        <v>#REF!</v>
      </c>
      <c r="R92" s="463" t="e">
        <f>IF((12-#REF!+1+Kapitalbedarfsplanung!#REF!-1)&lt;13,#REF!/#REF!/12,IF(R$75&lt;(12-#REF!+1+Kapitalbedarfsplanung!#REF!-1),0,IF((12-#REF!+1+Kapitalbedarfsplanung!#REF!-1)&lt;19,#REF!/#REF!/(24-(12-#REF!+1+Kapitalbedarfsplanung!#REF!-1-1)),#REF!/#REF!/(24-(12-#REF!+1+Kapitalbedarfsplanung!#REF!-1-1))/2)))</f>
        <v>#REF!</v>
      </c>
      <c r="S92" s="463" t="e">
        <f>IF((12-#REF!+1+Kapitalbedarfsplanung!#REF!-1)&lt;13,#REF!/#REF!/12,IF(S$75&lt;(12-#REF!+1+Kapitalbedarfsplanung!#REF!-1),0,IF((12-#REF!+1+Kapitalbedarfsplanung!#REF!-1)&lt;19,#REF!/#REF!/(24-(12-#REF!+1+Kapitalbedarfsplanung!#REF!-1-1)),#REF!/#REF!/(24-(12-#REF!+1+Kapitalbedarfsplanung!#REF!-1-1))/2)))</f>
        <v>#REF!</v>
      </c>
      <c r="T92" s="463" t="e">
        <f>IF((12-#REF!+1+Kapitalbedarfsplanung!#REF!-1)&lt;13,#REF!/#REF!/12,IF(T$75&lt;(12-#REF!+1+Kapitalbedarfsplanung!#REF!-1),0,IF((12-#REF!+1+Kapitalbedarfsplanung!#REF!-1)&lt;19,#REF!/#REF!/(24-(12-#REF!+1+Kapitalbedarfsplanung!#REF!-1-1)),#REF!/#REF!/(24-(12-#REF!+1+Kapitalbedarfsplanung!#REF!-1-1))/2)))</f>
        <v>#REF!</v>
      </c>
      <c r="U92" s="463" t="e">
        <f>IF((12-#REF!+1+Kapitalbedarfsplanung!#REF!-1)&lt;13,#REF!/#REF!/12,IF(U$75&lt;(12-#REF!+1+Kapitalbedarfsplanung!#REF!-1),0,IF((12-#REF!+1+Kapitalbedarfsplanung!#REF!-1)&lt;19,#REF!/#REF!/(24-(12-#REF!+1+Kapitalbedarfsplanung!#REF!-1-1)),#REF!/#REF!/(24-(12-#REF!+1+Kapitalbedarfsplanung!#REF!-1-1))/2)))</f>
        <v>#REF!</v>
      </c>
      <c r="V92" s="463" t="e">
        <f>IF((12-#REF!+1+Kapitalbedarfsplanung!#REF!-1)&lt;13,#REF!/#REF!/12,IF(V$75&lt;(12-#REF!+1+Kapitalbedarfsplanung!#REF!-1),0,IF((12-#REF!+1+Kapitalbedarfsplanung!#REF!-1)&lt;19,#REF!/#REF!/(24-(12-#REF!+1+Kapitalbedarfsplanung!#REF!-1-1)),#REF!/#REF!/(24-(12-#REF!+1+Kapitalbedarfsplanung!#REF!-1-1))/2)))</f>
        <v>#REF!</v>
      </c>
      <c r="W92" s="463" t="e">
        <f>IF((12-#REF!+1+Kapitalbedarfsplanung!#REF!-1)&lt;13,#REF!/#REF!/12,IF(W$75&lt;(12-#REF!+1+Kapitalbedarfsplanung!#REF!-1),0,IF((12-#REF!+1+Kapitalbedarfsplanung!#REF!-1)&lt;19,#REF!/#REF!/(24-(12-#REF!+1+Kapitalbedarfsplanung!#REF!-1-1)),#REF!/#REF!/(24-(12-#REF!+1+Kapitalbedarfsplanung!#REF!-1-1))/2)))</f>
        <v>#REF!</v>
      </c>
      <c r="X92" s="463" t="e">
        <f>IF((12-#REF!+1+Kapitalbedarfsplanung!#REF!-1)&lt;13,#REF!/#REF!/12,IF(X$75&lt;(12-#REF!+1+Kapitalbedarfsplanung!#REF!-1),0,IF((12-#REF!+1+Kapitalbedarfsplanung!#REF!-1)&lt;19,#REF!/#REF!/(24-(12-#REF!+1+Kapitalbedarfsplanung!#REF!-1-1)),#REF!/#REF!/(24-(12-#REF!+1+Kapitalbedarfsplanung!#REF!-1-1))/2)))</f>
        <v>#REF!</v>
      </c>
      <c r="Y92" s="463" t="e">
        <f>IF((12-#REF!+1+Kapitalbedarfsplanung!#REF!-1)&lt;13,#REF!/#REF!/12,IF(Y$75&lt;(12-#REF!+1+Kapitalbedarfsplanung!#REF!-1),0,IF((12-#REF!+1+Kapitalbedarfsplanung!#REF!-1)&lt;19,#REF!/#REF!/(24-(12-#REF!+1+Kapitalbedarfsplanung!#REF!-1-1)),#REF!/#REF!/(24-(12-#REF!+1+Kapitalbedarfsplanung!#REF!-1-1))/2)))</f>
        <v>#REF!</v>
      </c>
      <c r="Z92" s="463" t="e">
        <f>IF((12-#REF!+1+Kapitalbedarfsplanung!#REF!-1)&lt;13,#REF!/#REF!/12,IF(Z$75&lt;(12-#REF!+1+Kapitalbedarfsplanung!#REF!-1),0,IF((12-#REF!+1+Kapitalbedarfsplanung!#REF!-1)&lt;19,#REF!/#REF!/(24-(12-#REF!+1+Kapitalbedarfsplanung!#REF!-1-1)),#REF!/#REF!/(24-(12-#REF!+1+Kapitalbedarfsplanung!#REF!-1-1))/2)))</f>
        <v>#REF!</v>
      </c>
      <c r="AA92" s="469" t="e">
        <f>IF((12-#REF!+1+Kapitalbedarfsplanung!#REF!-1)&lt;13,#REF!/#REF!/12,IF(AA$75&lt;(12-#REF!+1+Kapitalbedarfsplanung!#REF!-1),0,IF((12-#REF!+1+Kapitalbedarfsplanung!#REF!-1)&lt;19,#REF!/#REF!/(24-(12-#REF!+1+Kapitalbedarfsplanung!#REF!-1-1)),#REF!/#REF!/(24-(12-#REF!+1+Kapitalbedarfsplanung!#REF!-1-1))/2)))</f>
        <v>#REF!</v>
      </c>
      <c r="AB92" s="468" t="e">
        <f>IF((12-#REF!+1+Kapitalbedarfsplanung!#REF!-1)&lt;25,#REF!/#REF!/12,IF(AB$75&lt;(12-#REF!+1+Kapitalbedarfsplanung!#REF!-1),0,IF((12-#REF!+1+Kapitalbedarfsplanung!#REF!-1)&lt;31,#REF!/#REF!/(36-(12-#REF!+1+Kapitalbedarfsplanung!#REF!-1-1)),#REF!/#REF!/(36-(12-#REF!+1+Kapitalbedarfsplanung!#REF!-1-1))/2)))</f>
        <v>#REF!</v>
      </c>
      <c r="AC92" s="463" t="e">
        <f>IF((12-#REF!+1+Kapitalbedarfsplanung!#REF!-1)&lt;25,#REF!/#REF!/12,IF(AC$75&lt;(12-#REF!+1+Kapitalbedarfsplanung!#REF!-1),0,IF((12-#REF!+1+Kapitalbedarfsplanung!#REF!-1)&lt;31,#REF!/#REF!/(36-(12-#REF!+1+Kapitalbedarfsplanung!#REF!-1-1)),#REF!/#REF!/(36-(12-#REF!+1+Kapitalbedarfsplanung!#REF!-1-1))/2)))</f>
        <v>#REF!</v>
      </c>
      <c r="AD92" s="463" t="e">
        <f>IF((12-#REF!+1+Kapitalbedarfsplanung!#REF!-1)&lt;25,#REF!/#REF!/12,IF(AD$75&lt;(12-#REF!+1+Kapitalbedarfsplanung!#REF!-1),0,IF((12-#REF!+1+Kapitalbedarfsplanung!#REF!-1)&lt;31,#REF!/#REF!/(36-(12-#REF!+1+Kapitalbedarfsplanung!#REF!-1-1)),#REF!/#REF!/(36-(12-#REF!+1+Kapitalbedarfsplanung!#REF!-1-1))/2)))</f>
        <v>#REF!</v>
      </c>
      <c r="AE92" s="463" t="e">
        <f>IF((12-#REF!+1+Kapitalbedarfsplanung!#REF!-1)&lt;25,#REF!/#REF!/12,IF(AE$75&lt;(12-#REF!+1+Kapitalbedarfsplanung!#REF!-1),0,IF((12-#REF!+1+Kapitalbedarfsplanung!#REF!-1)&lt;31,#REF!/#REF!/(36-(12-#REF!+1+Kapitalbedarfsplanung!#REF!-1-1)),#REF!/#REF!/(36-(12-#REF!+1+Kapitalbedarfsplanung!#REF!-1-1))/2)))</f>
        <v>#REF!</v>
      </c>
      <c r="AF92" s="463" t="e">
        <f>IF((12-#REF!+1+Kapitalbedarfsplanung!#REF!-1)&lt;25,#REF!/#REF!/12,IF(AF$75&lt;(12-#REF!+1+Kapitalbedarfsplanung!#REF!-1),0,IF((12-#REF!+1+Kapitalbedarfsplanung!#REF!-1)&lt;31,#REF!/#REF!/(36-(12-#REF!+1+Kapitalbedarfsplanung!#REF!-1-1)),#REF!/#REF!/(36-(12-#REF!+1+Kapitalbedarfsplanung!#REF!-1-1))/2)))</f>
        <v>#REF!</v>
      </c>
      <c r="AG92" s="463" t="e">
        <f>IF((12-#REF!+1+Kapitalbedarfsplanung!#REF!-1)&lt;25,#REF!/#REF!/12,IF(AG$75&lt;(12-#REF!+1+Kapitalbedarfsplanung!#REF!-1),0,IF((12-#REF!+1+Kapitalbedarfsplanung!#REF!-1)&lt;31,#REF!/#REF!/(36-(12-#REF!+1+Kapitalbedarfsplanung!#REF!-1-1)),#REF!/#REF!/(36-(12-#REF!+1+Kapitalbedarfsplanung!#REF!-1-1))/2)))</f>
        <v>#REF!</v>
      </c>
      <c r="AH92" s="463" t="e">
        <f>IF((12-#REF!+1+Kapitalbedarfsplanung!#REF!-1)&lt;25,#REF!/#REF!/12,IF(AH$75&lt;(12-#REF!+1+Kapitalbedarfsplanung!#REF!-1),0,IF((12-#REF!+1+Kapitalbedarfsplanung!#REF!-1)&lt;31,#REF!/#REF!/(36-(12-#REF!+1+Kapitalbedarfsplanung!#REF!-1-1)),#REF!/#REF!/(36-(12-#REF!+1+Kapitalbedarfsplanung!#REF!-1-1))/2)))</f>
        <v>#REF!</v>
      </c>
      <c r="AI92" s="463" t="e">
        <f>IF((12-#REF!+1+Kapitalbedarfsplanung!#REF!-1)&lt;25,#REF!/#REF!/12,IF(AI$75&lt;(12-#REF!+1+Kapitalbedarfsplanung!#REF!-1),0,IF((12-#REF!+1+Kapitalbedarfsplanung!#REF!-1)&lt;31,#REF!/#REF!/(36-(12-#REF!+1+Kapitalbedarfsplanung!#REF!-1-1)),#REF!/#REF!/(36-(12-#REF!+1+Kapitalbedarfsplanung!#REF!-1-1))/2)))</f>
        <v>#REF!</v>
      </c>
      <c r="AJ92" s="463" t="e">
        <f>IF((12-#REF!+1+Kapitalbedarfsplanung!#REF!-1)&lt;25,#REF!/#REF!/12,IF(AJ$75&lt;(12-#REF!+1+Kapitalbedarfsplanung!#REF!-1),0,IF((12-#REF!+1+Kapitalbedarfsplanung!#REF!-1)&lt;31,#REF!/#REF!/(36-(12-#REF!+1+Kapitalbedarfsplanung!#REF!-1-1)),#REF!/#REF!/(36-(12-#REF!+1+Kapitalbedarfsplanung!#REF!-1-1))/2)))</f>
        <v>#REF!</v>
      </c>
      <c r="AK92" s="463" t="e">
        <f>IF((12-#REF!+1+Kapitalbedarfsplanung!#REF!-1)&lt;25,#REF!/#REF!/12,IF(AK$75&lt;(12-#REF!+1+Kapitalbedarfsplanung!#REF!-1),0,IF((12-#REF!+1+Kapitalbedarfsplanung!#REF!-1)&lt;31,#REF!/#REF!/(36-(12-#REF!+1+Kapitalbedarfsplanung!#REF!-1-1)),#REF!/#REF!/(36-(12-#REF!+1+Kapitalbedarfsplanung!#REF!-1-1))/2)))</f>
        <v>#REF!</v>
      </c>
      <c r="AL92" s="463" t="e">
        <f>IF((12-#REF!+1+Kapitalbedarfsplanung!#REF!-1)&lt;25,#REF!/#REF!/12,IF(AL$75&lt;(12-#REF!+1+Kapitalbedarfsplanung!#REF!-1),0,IF((12-#REF!+1+Kapitalbedarfsplanung!#REF!-1)&lt;31,#REF!/#REF!/(36-(12-#REF!+1+Kapitalbedarfsplanung!#REF!-1-1)),#REF!/#REF!/(36-(12-#REF!+1+Kapitalbedarfsplanung!#REF!-1-1))/2)))</f>
        <v>#REF!</v>
      </c>
      <c r="AM92" s="469" t="e">
        <f>IF((12-#REF!+1+Kapitalbedarfsplanung!#REF!-1)&lt;25,#REF!/#REF!/12,IF(AM$75&lt;(12-#REF!+1+Kapitalbedarfsplanung!#REF!-1),0,IF((12-#REF!+1+Kapitalbedarfsplanung!#REF!-1)&lt;31,#REF!/#REF!/(36-(12-#REF!+1+Kapitalbedarfsplanung!#REF!-1-1)),#REF!/#REF!/(36-(12-#REF!+1+Kapitalbedarfsplanung!#REF!-1-1))/2)))</f>
        <v>#REF!</v>
      </c>
    </row>
    <row r="93" spans="2:39" ht="15.75">
      <c r="B93" s="26" t="s">
        <v>155</v>
      </c>
      <c r="C93" s="445"/>
      <c r="D93" s="468" t="e">
        <f>IF(D$75&lt;12-#REF!+1+Kapitalbedarfsplanung!#REF!-1,0,+#REF!/#REF!/IF(12-#REF!+1+Kapitalbedarfsplanung!#REF!-1&lt;7,(#REF!-Kapitalbedarfsplanung!#REF!+1),(#REF!-Kapitalbedarfsplanung!#REF!+1)*2))</f>
        <v>#REF!</v>
      </c>
      <c r="E93" s="463" t="e">
        <f>IF(E$75&lt;12-#REF!+1+Kapitalbedarfsplanung!#REF!-1,0,+#REF!/#REF!/IF(12-#REF!+1+Kapitalbedarfsplanung!#REF!-1&lt;7,(#REF!-Kapitalbedarfsplanung!#REF!+1),(#REF!-Kapitalbedarfsplanung!#REF!+1)*2))</f>
        <v>#REF!</v>
      </c>
      <c r="F93" s="463" t="e">
        <f>IF(F$75&lt;12-#REF!+1+Kapitalbedarfsplanung!#REF!-1,0,+#REF!/#REF!/IF(12-#REF!+1+Kapitalbedarfsplanung!#REF!-1&lt;7,(#REF!-Kapitalbedarfsplanung!#REF!+1),(#REF!-Kapitalbedarfsplanung!#REF!+1)*2))</f>
        <v>#REF!</v>
      </c>
      <c r="G93" s="463" t="e">
        <f>IF(G$75&lt;12-#REF!+1+Kapitalbedarfsplanung!#REF!-1,0,+#REF!/#REF!/IF(12-#REF!+1+Kapitalbedarfsplanung!#REF!-1&lt;7,(#REF!-Kapitalbedarfsplanung!#REF!+1),(#REF!-Kapitalbedarfsplanung!#REF!+1)*2))</f>
        <v>#REF!</v>
      </c>
      <c r="H93" s="463" t="e">
        <f>IF(H$75&lt;12-#REF!+1+Kapitalbedarfsplanung!#REF!-1,0,+#REF!/#REF!/IF(12-#REF!+1+Kapitalbedarfsplanung!#REF!-1&lt;7,(#REF!-Kapitalbedarfsplanung!#REF!+1),(#REF!-Kapitalbedarfsplanung!#REF!+1)*2))</f>
        <v>#REF!</v>
      </c>
      <c r="I93" s="463" t="e">
        <f>IF(I$75&lt;12-#REF!+1+Kapitalbedarfsplanung!#REF!-1,0,+#REF!/#REF!/IF(12-#REF!+1+Kapitalbedarfsplanung!#REF!-1&lt;7,(#REF!-Kapitalbedarfsplanung!#REF!+1),(#REF!-Kapitalbedarfsplanung!#REF!+1)*2))</f>
        <v>#REF!</v>
      </c>
      <c r="J93" s="463" t="e">
        <f>IF(J$75&lt;12-#REF!+1+Kapitalbedarfsplanung!#REF!-1,0,+#REF!/#REF!/IF(12-#REF!+1+Kapitalbedarfsplanung!#REF!-1&lt;7,(#REF!-Kapitalbedarfsplanung!#REF!+1),(#REF!-Kapitalbedarfsplanung!#REF!+1)*2))</f>
        <v>#REF!</v>
      </c>
      <c r="K93" s="463" t="e">
        <f>IF(K$75&lt;12-#REF!+1+Kapitalbedarfsplanung!#REF!-1,0,+#REF!/#REF!/IF(12-#REF!+1+Kapitalbedarfsplanung!#REF!-1&lt;7,(#REF!-Kapitalbedarfsplanung!#REF!+1),(#REF!-Kapitalbedarfsplanung!#REF!+1)*2))</f>
        <v>#REF!</v>
      </c>
      <c r="L93" s="463" t="e">
        <f>IF(L$75&lt;12-#REF!+1+Kapitalbedarfsplanung!#REF!-1,0,+#REF!/#REF!/IF(12-#REF!+1+Kapitalbedarfsplanung!#REF!-1&lt;7,(#REF!-Kapitalbedarfsplanung!#REF!+1),(#REF!-Kapitalbedarfsplanung!#REF!+1)*2))</f>
        <v>#REF!</v>
      </c>
      <c r="M93" s="463" t="e">
        <f>IF(M$75&lt;12-#REF!+1+Kapitalbedarfsplanung!#REF!-1,0,+#REF!/#REF!/IF(12-#REF!+1+Kapitalbedarfsplanung!#REF!-1&lt;7,(#REF!-Kapitalbedarfsplanung!#REF!+1),(#REF!-Kapitalbedarfsplanung!#REF!+1)*2))</f>
        <v>#REF!</v>
      </c>
      <c r="N93" s="463" t="e">
        <f>IF(N$75&lt;12-#REF!+1+Kapitalbedarfsplanung!#REF!-1,0,+#REF!/#REF!/IF(12-#REF!+1+Kapitalbedarfsplanung!#REF!-1&lt;7,(#REF!-Kapitalbedarfsplanung!#REF!+1),(#REF!-Kapitalbedarfsplanung!#REF!+1)*2))</f>
        <v>#REF!</v>
      </c>
      <c r="O93" s="469" t="e">
        <f>IF(O$75&lt;12-#REF!+1+Kapitalbedarfsplanung!#REF!-1,0,+#REF!/#REF!/IF(12-#REF!+1+Kapitalbedarfsplanung!#REF!-1&lt;7,(#REF!-Kapitalbedarfsplanung!#REF!+1),(#REF!-Kapitalbedarfsplanung!#REF!+1)*2))</f>
        <v>#REF!</v>
      </c>
      <c r="P93" s="468" t="e">
        <f>IF((12-#REF!+1+Kapitalbedarfsplanung!#REF!-1)&lt;13,#REF!/#REF!/12,IF(P$75&lt;(12-#REF!+1+Kapitalbedarfsplanung!#REF!-1),0,IF((12-#REF!+1+Kapitalbedarfsplanung!#REF!-1)&lt;19,#REF!/#REF!/(24-(12-#REF!+1+Kapitalbedarfsplanung!#REF!-1-1)),#REF!/#REF!/(24-(12-#REF!+1+Kapitalbedarfsplanung!#REF!-1-1))/2)))</f>
        <v>#REF!</v>
      </c>
      <c r="Q93" s="463" t="e">
        <f>IF((12-#REF!+1+Kapitalbedarfsplanung!#REF!-1)&lt;13,#REF!/#REF!/12,IF(Q$75&lt;(12-#REF!+1+Kapitalbedarfsplanung!#REF!-1),0,IF((12-#REF!+1+Kapitalbedarfsplanung!#REF!-1)&lt;19,#REF!/#REF!/(24-(12-#REF!+1+Kapitalbedarfsplanung!#REF!-1-1)),#REF!/#REF!/(24-(12-#REF!+1+Kapitalbedarfsplanung!#REF!-1-1))/2)))</f>
        <v>#REF!</v>
      </c>
      <c r="R93" s="463" t="e">
        <f>IF((12-#REF!+1+Kapitalbedarfsplanung!#REF!-1)&lt;13,#REF!/#REF!/12,IF(R$75&lt;(12-#REF!+1+Kapitalbedarfsplanung!#REF!-1),0,IF((12-#REF!+1+Kapitalbedarfsplanung!#REF!-1)&lt;19,#REF!/#REF!/(24-(12-#REF!+1+Kapitalbedarfsplanung!#REF!-1-1)),#REF!/#REF!/(24-(12-#REF!+1+Kapitalbedarfsplanung!#REF!-1-1))/2)))</f>
        <v>#REF!</v>
      </c>
      <c r="S93" s="463" t="e">
        <f>IF((12-#REF!+1+Kapitalbedarfsplanung!#REF!-1)&lt;13,#REF!/#REF!/12,IF(S$75&lt;(12-#REF!+1+Kapitalbedarfsplanung!#REF!-1),0,IF((12-#REF!+1+Kapitalbedarfsplanung!#REF!-1)&lt;19,#REF!/#REF!/(24-(12-#REF!+1+Kapitalbedarfsplanung!#REF!-1-1)),#REF!/#REF!/(24-(12-#REF!+1+Kapitalbedarfsplanung!#REF!-1-1))/2)))</f>
        <v>#REF!</v>
      </c>
      <c r="T93" s="463" t="e">
        <f>IF((12-#REF!+1+Kapitalbedarfsplanung!#REF!-1)&lt;13,#REF!/#REF!/12,IF(T$75&lt;(12-#REF!+1+Kapitalbedarfsplanung!#REF!-1),0,IF((12-#REF!+1+Kapitalbedarfsplanung!#REF!-1)&lt;19,#REF!/#REF!/(24-(12-#REF!+1+Kapitalbedarfsplanung!#REF!-1-1)),#REF!/#REF!/(24-(12-#REF!+1+Kapitalbedarfsplanung!#REF!-1-1))/2)))</f>
        <v>#REF!</v>
      </c>
      <c r="U93" s="463" t="e">
        <f>IF((12-#REF!+1+Kapitalbedarfsplanung!#REF!-1)&lt;13,#REF!/#REF!/12,IF(U$75&lt;(12-#REF!+1+Kapitalbedarfsplanung!#REF!-1),0,IF((12-#REF!+1+Kapitalbedarfsplanung!#REF!-1)&lt;19,#REF!/#REF!/(24-(12-#REF!+1+Kapitalbedarfsplanung!#REF!-1-1)),#REF!/#REF!/(24-(12-#REF!+1+Kapitalbedarfsplanung!#REF!-1-1))/2)))</f>
        <v>#REF!</v>
      </c>
      <c r="V93" s="463" t="e">
        <f>IF((12-#REF!+1+Kapitalbedarfsplanung!#REF!-1)&lt;13,#REF!/#REF!/12,IF(V$75&lt;(12-#REF!+1+Kapitalbedarfsplanung!#REF!-1),0,IF((12-#REF!+1+Kapitalbedarfsplanung!#REF!-1)&lt;19,#REF!/#REF!/(24-(12-#REF!+1+Kapitalbedarfsplanung!#REF!-1-1)),#REF!/#REF!/(24-(12-#REF!+1+Kapitalbedarfsplanung!#REF!-1-1))/2)))</f>
        <v>#REF!</v>
      </c>
      <c r="W93" s="463" t="e">
        <f>IF((12-#REF!+1+Kapitalbedarfsplanung!#REF!-1)&lt;13,#REF!/#REF!/12,IF(W$75&lt;(12-#REF!+1+Kapitalbedarfsplanung!#REF!-1),0,IF((12-#REF!+1+Kapitalbedarfsplanung!#REF!-1)&lt;19,#REF!/#REF!/(24-(12-#REF!+1+Kapitalbedarfsplanung!#REF!-1-1)),#REF!/#REF!/(24-(12-#REF!+1+Kapitalbedarfsplanung!#REF!-1-1))/2)))</f>
        <v>#REF!</v>
      </c>
      <c r="X93" s="463" t="e">
        <f>IF((12-#REF!+1+Kapitalbedarfsplanung!#REF!-1)&lt;13,#REF!/#REF!/12,IF(X$75&lt;(12-#REF!+1+Kapitalbedarfsplanung!#REF!-1),0,IF((12-#REF!+1+Kapitalbedarfsplanung!#REF!-1)&lt;19,#REF!/#REF!/(24-(12-#REF!+1+Kapitalbedarfsplanung!#REF!-1-1)),#REF!/#REF!/(24-(12-#REF!+1+Kapitalbedarfsplanung!#REF!-1-1))/2)))</f>
        <v>#REF!</v>
      </c>
      <c r="Y93" s="463" t="e">
        <f>IF((12-#REF!+1+Kapitalbedarfsplanung!#REF!-1)&lt;13,#REF!/#REF!/12,IF(Y$75&lt;(12-#REF!+1+Kapitalbedarfsplanung!#REF!-1),0,IF((12-#REF!+1+Kapitalbedarfsplanung!#REF!-1)&lt;19,#REF!/#REF!/(24-(12-#REF!+1+Kapitalbedarfsplanung!#REF!-1-1)),#REF!/#REF!/(24-(12-#REF!+1+Kapitalbedarfsplanung!#REF!-1-1))/2)))</f>
        <v>#REF!</v>
      </c>
      <c r="Z93" s="463" t="e">
        <f>IF((12-#REF!+1+Kapitalbedarfsplanung!#REF!-1)&lt;13,#REF!/#REF!/12,IF(Z$75&lt;(12-#REF!+1+Kapitalbedarfsplanung!#REF!-1),0,IF((12-#REF!+1+Kapitalbedarfsplanung!#REF!-1)&lt;19,#REF!/#REF!/(24-(12-#REF!+1+Kapitalbedarfsplanung!#REF!-1-1)),#REF!/#REF!/(24-(12-#REF!+1+Kapitalbedarfsplanung!#REF!-1-1))/2)))</f>
        <v>#REF!</v>
      </c>
      <c r="AA93" s="469" t="e">
        <f>IF((12-#REF!+1+Kapitalbedarfsplanung!#REF!-1)&lt;13,#REF!/#REF!/12,IF(AA$75&lt;(12-#REF!+1+Kapitalbedarfsplanung!#REF!-1),0,IF((12-#REF!+1+Kapitalbedarfsplanung!#REF!-1)&lt;19,#REF!/#REF!/(24-(12-#REF!+1+Kapitalbedarfsplanung!#REF!-1-1)),#REF!/#REF!/(24-(12-#REF!+1+Kapitalbedarfsplanung!#REF!-1-1))/2)))</f>
        <v>#REF!</v>
      </c>
      <c r="AB93" s="468" t="e">
        <f>IF((12-#REF!+1+Kapitalbedarfsplanung!#REF!-1)&lt;25,#REF!/#REF!/12,IF(AB$75&lt;(12-#REF!+1+Kapitalbedarfsplanung!#REF!-1),0,IF((12-#REF!+1+Kapitalbedarfsplanung!#REF!-1)&lt;31,#REF!/#REF!/(36-(12-#REF!+1+Kapitalbedarfsplanung!#REF!-1-1)),#REF!/#REF!/(36-(12-#REF!+1+Kapitalbedarfsplanung!#REF!-1-1))/2)))</f>
        <v>#REF!</v>
      </c>
      <c r="AC93" s="463" t="e">
        <f>IF((12-#REF!+1+Kapitalbedarfsplanung!#REF!-1)&lt;25,#REF!/#REF!/12,IF(AC$75&lt;(12-#REF!+1+Kapitalbedarfsplanung!#REF!-1),0,IF((12-#REF!+1+Kapitalbedarfsplanung!#REF!-1)&lt;31,#REF!/#REF!/(36-(12-#REF!+1+Kapitalbedarfsplanung!#REF!-1-1)),#REF!/#REF!/(36-(12-#REF!+1+Kapitalbedarfsplanung!#REF!-1-1))/2)))</f>
        <v>#REF!</v>
      </c>
      <c r="AD93" s="463" t="e">
        <f>IF((12-#REF!+1+Kapitalbedarfsplanung!#REF!-1)&lt;25,#REF!/#REF!/12,IF(AD$75&lt;(12-#REF!+1+Kapitalbedarfsplanung!#REF!-1),0,IF((12-#REF!+1+Kapitalbedarfsplanung!#REF!-1)&lt;31,#REF!/#REF!/(36-(12-#REF!+1+Kapitalbedarfsplanung!#REF!-1-1)),#REF!/#REF!/(36-(12-#REF!+1+Kapitalbedarfsplanung!#REF!-1-1))/2)))</f>
        <v>#REF!</v>
      </c>
      <c r="AE93" s="463" t="e">
        <f>IF((12-#REF!+1+Kapitalbedarfsplanung!#REF!-1)&lt;25,#REF!/#REF!/12,IF(AE$75&lt;(12-#REF!+1+Kapitalbedarfsplanung!#REF!-1),0,IF((12-#REF!+1+Kapitalbedarfsplanung!#REF!-1)&lt;31,#REF!/#REF!/(36-(12-#REF!+1+Kapitalbedarfsplanung!#REF!-1-1)),#REF!/#REF!/(36-(12-#REF!+1+Kapitalbedarfsplanung!#REF!-1-1))/2)))</f>
        <v>#REF!</v>
      </c>
      <c r="AF93" s="463" t="e">
        <f>IF((12-#REF!+1+Kapitalbedarfsplanung!#REF!-1)&lt;25,#REF!/#REF!/12,IF(AF$75&lt;(12-#REF!+1+Kapitalbedarfsplanung!#REF!-1),0,IF((12-#REF!+1+Kapitalbedarfsplanung!#REF!-1)&lt;31,#REF!/#REF!/(36-(12-#REF!+1+Kapitalbedarfsplanung!#REF!-1-1)),#REF!/#REF!/(36-(12-#REF!+1+Kapitalbedarfsplanung!#REF!-1-1))/2)))</f>
        <v>#REF!</v>
      </c>
      <c r="AG93" s="463" t="e">
        <f>IF((12-#REF!+1+Kapitalbedarfsplanung!#REF!-1)&lt;25,#REF!/#REF!/12,IF(AG$75&lt;(12-#REF!+1+Kapitalbedarfsplanung!#REF!-1),0,IF((12-#REF!+1+Kapitalbedarfsplanung!#REF!-1)&lt;31,#REF!/#REF!/(36-(12-#REF!+1+Kapitalbedarfsplanung!#REF!-1-1)),#REF!/#REF!/(36-(12-#REF!+1+Kapitalbedarfsplanung!#REF!-1-1))/2)))</f>
        <v>#REF!</v>
      </c>
      <c r="AH93" s="463" t="e">
        <f>IF((12-#REF!+1+Kapitalbedarfsplanung!#REF!-1)&lt;25,#REF!/#REF!/12,IF(AH$75&lt;(12-#REF!+1+Kapitalbedarfsplanung!#REF!-1),0,IF((12-#REF!+1+Kapitalbedarfsplanung!#REF!-1)&lt;31,#REF!/#REF!/(36-(12-#REF!+1+Kapitalbedarfsplanung!#REF!-1-1)),#REF!/#REF!/(36-(12-#REF!+1+Kapitalbedarfsplanung!#REF!-1-1))/2)))</f>
        <v>#REF!</v>
      </c>
      <c r="AI93" s="463" t="e">
        <f>IF((12-#REF!+1+Kapitalbedarfsplanung!#REF!-1)&lt;25,#REF!/#REF!/12,IF(AI$75&lt;(12-#REF!+1+Kapitalbedarfsplanung!#REF!-1),0,IF((12-#REF!+1+Kapitalbedarfsplanung!#REF!-1)&lt;31,#REF!/#REF!/(36-(12-#REF!+1+Kapitalbedarfsplanung!#REF!-1-1)),#REF!/#REF!/(36-(12-#REF!+1+Kapitalbedarfsplanung!#REF!-1-1))/2)))</f>
        <v>#REF!</v>
      </c>
      <c r="AJ93" s="463" t="e">
        <f>IF((12-#REF!+1+Kapitalbedarfsplanung!#REF!-1)&lt;25,#REF!/#REF!/12,IF(AJ$75&lt;(12-#REF!+1+Kapitalbedarfsplanung!#REF!-1),0,IF((12-#REF!+1+Kapitalbedarfsplanung!#REF!-1)&lt;31,#REF!/#REF!/(36-(12-#REF!+1+Kapitalbedarfsplanung!#REF!-1-1)),#REF!/#REF!/(36-(12-#REF!+1+Kapitalbedarfsplanung!#REF!-1-1))/2)))</f>
        <v>#REF!</v>
      </c>
      <c r="AK93" s="463" t="e">
        <f>IF((12-#REF!+1+Kapitalbedarfsplanung!#REF!-1)&lt;25,#REF!/#REF!/12,IF(AK$75&lt;(12-#REF!+1+Kapitalbedarfsplanung!#REF!-1),0,IF((12-#REF!+1+Kapitalbedarfsplanung!#REF!-1)&lt;31,#REF!/#REF!/(36-(12-#REF!+1+Kapitalbedarfsplanung!#REF!-1-1)),#REF!/#REF!/(36-(12-#REF!+1+Kapitalbedarfsplanung!#REF!-1-1))/2)))</f>
        <v>#REF!</v>
      </c>
      <c r="AL93" s="463" t="e">
        <f>IF((12-#REF!+1+Kapitalbedarfsplanung!#REF!-1)&lt;25,#REF!/#REF!/12,IF(AL$75&lt;(12-#REF!+1+Kapitalbedarfsplanung!#REF!-1),0,IF((12-#REF!+1+Kapitalbedarfsplanung!#REF!-1)&lt;31,#REF!/#REF!/(36-(12-#REF!+1+Kapitalbedarfsplanung!#REF!-1-1)),#REF!/#REF!/(36-(12-#REF!+1+Kapitalbedarfsplanung!#REF!-1-1))/2)))</f>
        <v>#REF!</v>
      </c>
      <c r="AM93" s="469" t="e">
        <f>IF((12-#REF!+1+Kapitalbedarfsplanung!#REF!-1)&lt;25,#REF!/#REF!/12,IF(AM$75&lt;(12-#REF!+1+Kapitalbedarfsplanung!#REF!-1),0,IF((12-#REF!+1+Kapitalbedarfsplanung!#REF!-1)&lt;31,#REF!/#REF!/(36-(12-#REF!+1+Kapitalbedarfsplanung!#REF!-1-1)),#REF!/#REF!/(36-(12-#REF!+1+Kapitalbedarfsplanung!#REF!-1-1))/2)))</f>
        <v>#REF!</v>
      </c>
    </row>
    <row r="94" spans="2:39" ht="15.75">
      <c r="B94" s="26" t="s">
        <v>155</v>
      </c>
      <c r="C94" s="445"/>
      <c r="D94" s="468" t="e">
        <f>IF(D$75&lt;12-#REF!+1+Kapitalbedarfsplanung!#REF!-1,0,+#REF!/#REF!/IF(12-#REF!+1+Kapitalbedarfsplanung!#REF!-1&lt;7,(#REF!-Kapitalbedarfsplanung!#REF!+1),(#REF!-Kapitalbedarfsplanung!#REF!+1)*2))</f>
        <v>#REF!</v>
      </c>
      <c r="E94" s="463" t="e">
        <f>IF(E$75&lt;12-#REF!+1+Kapitalbedarfsplanung!#REF!-1,0,+#REF!/#REF!/IF(12-#REF!+1+Kapitalbedarfsplanung!#REF!-1&lt;7,(#REF!-Kapitalbedarfsplanung!#REF!+1),(#REF!-Kapitalbedarfsplanung!#REF!+1)*2))</f>
        <v>#REF!</v>
      </c>
      <c r="F94" s="463" t="e">
        <f>IF(F$75&lt;12-#REF!+1+Kapitalbedarfsplanung!#REF!-1,0,+#REF!/#REF!/IF(12-#REF!+1+Kapitalbedarfsplanung!#REF!-1&lt;7,(#REF!-Kapitalbedarfsplanung!#REF!+1),(#REF!-Kapitalbedarfsplanung!#REF!+1)*2))</f>
        <v>#REF!</v>
      </c>
      <c r="G94" s="463" t="e">
        <f>IF(G$75&lt;12-#REF!+1+Kapitalbedarfsplanung!#REF!-1,0,+#REF!/#REF!/IF(12-#REF!+1+Kapitalbedarfsplanung!#REF!-1&lt;7,(#REF!-Kapitalbedarfsplanung!#REF!+1),(#REF!-Kapitalbedarfsplanung!#REF!+1)*2))</f>
        <v>#REF!</v>
      </c>
      <c r="H94" s="463" t="e">
        <f>IF(H$75&lt;12-#REF!+1+Kapitalbedarfsplanung!#REF!-1,0,+#REF!/#REF!/IF(12-#REF!+1+Kapitalbedarfsplanung!#REF!-1&lt;7,(#REF!-Kapitalbedarfsplanung!#REF!+1),(#REF!-Kapitalbedarfsplanung!#REF!+1)*2))</f>
        <v>#REF!</v>
      </c>
      <c r="I94" s="463" t="e">
        <f>IF(I$75&lt;12-#REF!+1+Kapitalbedarfsplanung!#REF!-1,0,+#REF!/#REF!/IF(12-#REF!+1+Kapitalbedarfsplanung!#REF!-1&lt;7,(#REF!-Kapitalbedarfsplanung!#REF!+1),(#REF!-Kapitalbedarfsplanung!#REF!+1)*2))</f>
        <v>#REF!</v>
      </c>
      <c r="J94" s="463" t="e">
        <f>IF(J$75&lt;12-#REF!+1+Kapitalbedarfsplanung!#REF!-1,0,+#REF!/#REF!/IF(12-#REF!+1+Kapitalbedarfsplanung!#REF!-1&lt;7,(#REF!-Kapitalbedarfsplanung!#REF!+1),(#REF!-Kapitalbedarfsplanung!#REF!+1)*2))</f>
        <v>#REF!</v>
      </c>
      <c r="K94" s="463" t="e">
        <f>IF(K$75&lt;12-#REF!+1+Kapitalbedarfsplanung!#REF!-1,0,+#REF!/#REF!/IF(12-#REF!+1+Kapitalbedarfsplanung!#REF!-1&lt;7,(#REF!-Kapitalbedarfsplanung!#REF!+1),(#REF!-Kapitalbedarfsplanung!#REF!+1)*2))</f>
        <v>#REF!</v>
      </c>
      <c r="L94" s="463" t="e">
        <f>IF(L$75&lt;12-#REF!+1+Kapitalbedarfsplanung!#REF!-1,0,+#REF!/#REF!/IF(12-#REF!+1+Kapitalbedarfsplanung!#REF!-1&lt;7,(#REF!-Kapitalbedarfsplanung!#REF!+1),(#REF!-Kapitalbedarfsplanung!#REF!+1)*2))</f>
        <v>#REF!</v>
      </c>
      <c r="M94" s="463" t="e">
        <f>IF(M$75&lt;12-#REF!+1+Kapitalbedarfsplanung!#REF!-1,0,+#REF!/#REF!/IF(12-#REF!+1+Kapitalbedarfsplanung!#REF!-1&lt;7,(#REF!-Kapitalbedarfsplanung!#REF!+1),(#REF!-Kapitalbedarfsplanung!#REF!+1)*2))</f>
        <v>#REF!</v>
      </c>
      <c r="N94" s="463" t="e">
        <f>IF(N$75&lt;12-#REF!+1+Kapitalbedarfsplanung!#REF!-1,0,+#REF!/#REF!/IF(12-#REF!+1+Kapitalbedarfsplanung!#REF!-1&lt;7,(#REF!-Kapitalbedarfsplanung!#REF!+1),(#REF!-Kapitalbedarfsplanung!#REF!+1)*2))</f>
        <v>#REF!</v>
      </c>
      <c r="O94" s="469" t="e">
        <f>IF(O$75&lt;12-#REF!+1+Kapitalbedarfsplanung!#REF!-1,0,+#REF!/#REF!/IF(12-#REF!+1+Kapitalbedarfsplanung!#REF!-1&lt;7,(#REF!-Kapitalbedarfsplanung!#REF!+1),(#REF!-Kapitalbedarfsplanung!#REF!+1)*2))</f>
        <v>#REF!</v>
      </c>
      <c r="P94" s="468" t="e">
        <f>IF((12-#REF!+1+Kapitalbedarfsplanung!#REF!-1)&lt;13,#REF!/#REF!/12,IF(P$75&lt;(12-#REF!+1+Kapitalbedarfsplanung!#REF!-1),0,IF((12-#REF!+1+Kapitalbedarfsplanung!#REF!-1)&lt;19,#REF!/#REF!/(24-(12-#REF!+1+Kapitalbedarfsplanung!#REF!-1-1)),#REF!/#REF!/(24-(12-#REF!+1+Kapitalbedarfsplanung!#REF!-1-1))/2)))</f>
        <v>#REF!</v>
      </c>
      <c r="Q94" s="463" t="e">
        <f>IF((12-#REF!+1+Kapitalbedarfsplanung!#REF!-1)&lt;13,#REF!/#REF!/12,IF(Q$75&lt;(12-#REF!+1+Kapitalbedarfsplanung!#REF!-1),0,IF((12-#REF!+1+Kapitalbedarfsplanung!#REF!-1)&lt;19,#REF!/#REF!/(24-(12-#REF!+1+Kapitalbedarfsplanung!#REF!-1-1)),#REF!/#REF!/(24-(12-#REF!+1+Kapitalbedarfsplanung!#REF!-1-1))/2)))</f>
        <v>#REF!</v>
      </c>
      <c r="R94" s="463" t="e">
        <f>IF((12-#REF!+1+Kapitalbedarfsplanung!#REF!-1)&lt;13,#REF!/#REF!/12,IF(R$75&lt;(12-#REF!+1+Kapitalbedarfsplanung!#REF!-1),0,IF((12-#REF!+1+Kapitalbedarfsplanung!#REF!-1)&lt;19,#REF!/#REF!/(24-(12-#REF!+1+Kapitalbedarfsplanung!#REF!-1-1)),#REF!/#REF!/(24-(12-#REF!+1+Kapitalbedarfsplanung!#REF!-1-1))/2)))</f>
        <v>#REF!</v>
      </c>
      <c r="S94" s="463" t="e">
        <f>IF((12-#REF!+1+Kapitalbedarfsplanung!#REF!-1)&lt;13,#REF!/#REF!/12,IF(S$75&lt;(12-#REF!+1+Kapitalbedarfsplanung!#REF!-1),0,IF((12-#REF!+1+Kapitalbedarfsplanung!#REF!-1)&lt;19,#REF!/#REF!/(24-(12-#REF!+1+Kapitalbedarfsplanung!#REF!-1-1)),#REF!/#REF!/(24-(12-#REF!+1+Kapitalbedarfsplanung!#REF!-1-1))/2)))</f>
        <v>#REF!</v>
      </c>
      <c r="T94" s="463" t="e">
        <f>IF((12-#REF!+1+Kapitalbedarfsplanung!#REF!-1)&lt;13,#REF!/#REF!/12,IF(T$75&lt;(12-#REF!+1+Kapitalbedarfsplanung!#REF!-1),0,IF((12-#REF!+1+Kapitalbedarfsplanung!#REF!-1)&lt;19,#REF!/#REF!/(24-(12-#REF!+1+Kapitalbedarfsplanung!#REF!-1-1)),#REF!/#REF!/(24-(12-#REF!+1+Kapitalbedarfsplanung!#REF!-1-1))/2)))</f>
        <v>#REF!</v>
      </c>
      <c r="U94" s="463" t="e">
        <f>IF((12-#REF!+1+Kapitalbedarfsplanung!#REF!-1)&lt;13,#REF!/#REF!/12,IF(U$75&lt;(12-#REF!+1+Kapitalbedarfsplanung!#REF!-1),0,IF((12-#REF!+1+Kapitalbedarfsplanung!#REF!-1)&lt;19,#REF!/#REF!/(24-(12-#REF!+1+Kapitalbedarfsplanung!#REF!-1-1)),#REF!/#REF!/(24-(12-#REF!+1+Kapitalbedarfsplanung!#REF!-1-1))/2)))</f>
        <v>#REF!</v>
      </c>
      <c r="V94" s="463" t="e">
        <f>IF((12-#REF!+1+Kapitalbedarfsplanung!#REF!-1)&lt;13,#REF!/#REF!/12,IF(V$75&lt;(12-#REF!+1+Kapitalbedarfsplanung!#REF!-1),0,IF((12-#REF!+1+Kapitalbedarfsplanung!#REF!-1)&lt;19,#REF!/#REF!/(24-(12-#REF!+1+Kapitalbedarfsplanung!#REF!-1-1)),#REF!/#REF!/(24-(12-#REF!+1+Kapitalbedarfsplanung!#REF!-1-1))/2)))</f>
        <v>#REF!</v>
      </c>
      <c r="W94" s="463" t="e">
        <f>IF((12-#REF!+1+Kapitalbedarfsplanung!#REF!-1)&lt;13,#REF!/#REF!/12,IF(W$75&lt;(12-#REF!+1+Kapitalbedarfsplanung!#REF!-1),0,IF((12-#REF!+1+Kapitalbedarfsplanung!#REF!-1)&lt;19,#REF!/#REF!/(24-(12-#REF!+1+Kapitalbedarfsplanung!#REF!-1-1)),#REF!/#REF!/(24-(12-#REF!+1+Kapitalbedarfsplanung!#REF!-1-1))/2)))</f>
        <v>#REF!</v>
      </c>
      <c r="X94" s="463" t="e">
        <f>IF((12-#REF!+1+Kapitalbedarfsplanung!#REF!-1)&lt;13,#REF!/#REF!/12,IF(X$75&lt;(12-#REF!+1+Kapitalbedarfsplanung!#REF!-1),0,IF((12-#REF!+1+Kapitalbedarfsplanung!#REF!-1)&lt;19,#REF!/#REF!/(24-(12-#REF!+1+Kapitalbedarfsplanung!#REF!-1-1)),#REF!/#REF!/(24-(12-#REF!+1+Kapitalbedarfsplanung!#REF!-1-1))/2)))</f>
        <v>#REF!</v>
      </c>
      <c r="Y94" s="463" t="e">
        <f>IF((12-#REF!+1+Kapitalbedarfsplanung!#REF!-1)&lt;13,#REF!/#REF!/12,IF(Y$75&lt;(12-#REF!+1+Kapitalbedarfsplanung!#REF!-1),0,IF((12-#REF!+1+Kapitalbedarfsplanung!#REF!-1)&lt;19,#REF!/#REF!/(24-(12-#REF!+1+Kapitalbedarfsplanung!#REF!-1-1)),#REF!/#REF!/(24-(12-#REF!+1+Kapitalbedarfsplanung!#REF!-1-1))/2)))</f>
        <v>#REF!</v>
      </c>
      <c r="Z94" s="463" t="e">
        <f>IF((12-#REF!+1+Kapitalbedarfsplanung!#REF!-1)&lt;13,#REF!/#REF!/12,IF(Z$75&lt;(12-#REF!+1+Kapitalbedarfsplanung!#REF!-1),0,IF((12-#REF!+1+Kapitalbedarfsplanung!#REF!-1)&lt;19,#REF!/#REF!/(24-(12-#REF!+1+Kapitalbedarfsplanung!#REF!-1-1)),#REF!/#REF!/(24-(12-#REF!+1+Kapitalbedarfsplanung!#REF!-1-1))/2)))</f>
        <v>#REF!</v>
      </c>
      <c r="AA94" s="469" t="e">
        <f>IF((12-#REF!+1+Kapitalbedarfsplanung!#REF!-1)&lt;13,#REF!/#REF!/12,IF(AA$75&lt;(12-#REF!+1+Kapitalbedarfsplanung!#REF!-1),0,IF((12-#REF!+1+Kapitalbedarfsplanung!#REF!-1)&lt;19,#REF!/#REF!/(24-(12-#REF!+1+Kapitalbedarfsplanung!#REF!-1-1)),#REF!/#REF!/(24-(12-#REF!+1+Kapitalbedarfsplanung!#REF!-1-1))/2)))</f>
        <v>#REF!</v>
      </c>
      <c r="AB94" s="468" t="e">
        <f>IF((12-#REF!+1+Kapitalbedarfsplanung!#REF!-1)&lt;25,#REF!/#REF!/12,IF(AB$75&lt;(12-#REF!+1+Kapitalbedarfsplanung!#REF!-1),0,IF((12-#REF!+1+Kapitalbedarfsplanung!#REF!-1)&lt;31,#REF!/#REF!/(36-(12-#REF!+1+Kapitalbedarfsplanung!#REF!-1-1)),#REF!/#REF!/(36-(12-#REF!+1+Kapitalbedarfsplanung!#REF!-1-1))/2)))</f>
        <v>#REF!</v>
      </c>
      <c r="AC94" s="463" t="e">
        <f>IF((12-#REF!+1+Kapitalbedarfsplanung!#REF!-1)&lt;25,#REF!/#REF!/12,IF(AC$75&lt;(12-#REF!+1+Kapitalbedarfsplanung!#REF!-1),0,IF((12-#REF!+1+Kapitalbedarfsplanung!#REF!-1)&lt;31,#REF!/#REF!/(36-(12-#REF!+1+Kapitalbedarfsplanung!#REF!-1-1)),#REF!/#REF!/(36-(12-#REF!+1+Kapitalbedarfsplanung!#REF!-1-1))/2)))</f>
        <v>#REF!</v>
      </c>
      <c r="AD94" s="463" t="e">
        <f>IF((12-#REF!+1+Kapitalbedarfsplanung!#REF!-1)&lt;25,#REF!/#REF!/12,IF(AD$75&lt;(12-#REF!+1+Kapitalbedarfsplanung!#REF!-1),0,IF((12-#REF!+1+Kapitalbedarfsplanung!#REF!-1)&lt;31,#REF!/#REF!/(36-(12-#REF!+1+Kapitalbedarfsplanung!#REF!-1-1)),#REF!/#REF!/(36-(12-#REF!+1+Kapitalbedarfsplanung!#REF!-1-1))/2)))</f>
        <v>#REF!</v>
      </c>
      <c r="AE94" s="463" t="e">
        <f>IF((12-#REF!+1+Kapitalbedarfsplanung!#REF!-1)&lt;25,#REF!/#REF!/12,IF(AE$75&lt;(12-#REF!+1+Kapitalbedarfsplanung!#REF!-1),0,IF((12-#REF!+1+Kapitalbedarfsplanung!#REF!-1)&lt;31,#REF!/#REF!/(36-(12-#REF!+1+Kapitalbedarfsplanung!#REF!-1-1)),#REF!/#REF!/(36-(12-#REF!+1+Kapitalbedarfsplanung!#REF!-1-1))/2)))</f>
        <v>#REF!</v>
      </c>
      <c r="AF94" s="463" t="e">
        <f>IF((12-#REF!+1+Kapitalbedarfsplanung!#REF!-1)&lt;25,#REF!/#REF!/12,IF(AF$75&lt;(12-#REF!+1+Kapitalbedarfsplanung!#REF!-1),0,IF((12-#REF!+1+Kapitalbedarfsplanung!#REF!-1)&lt;31,#REF!/#REF!/(36-(12-#REF!+1+Kapitalbedarfsplanung!#REF!-1-1)),#REF!/#REF!/(36-(12-#REF!+1+Kapitalbedarfsplanung!#REF!-1-1))/2)))</f>
        <v>#REF!</v>
      </c>
      <c r="AG94" s="463" t="e">
        <f>IF((12-#REF!+1+Kapitalbedarfsplanung!#REF!-1)&lt;25,#REF!/#REF!/12,IF(AG$75&lt;(12-#REF!+1+Kapitalbedarfsplanung!#REF!-1),0,IF((12-#REF!+1+Kapitalbedarfsplanung!#REF!-1)&lt;31,#REF!/#REF!/(36-(12-#REF!+1+Kapitalbedarfsplanung!#REF!-1-1)),#REF!/#REF!/(36-(12-#REF!+1+Kapitalbedarfsplanung!#REF!-1-1))/2)))</f>
        <v>#REF!</v>
      </c>
      <c r="AH94" s="463" t="e">
        <f>IF((12-#REF!+1+Kapitalbedarfsplanung!#REF!-1)&lt;25,#REF!/#REF!/12,IF(AH$75&lt;(12-#REF!+1+Kapitalbedarfsplanung!#REF!-1),0,IF((12-#REF!+1+Kapitalbedarfsplanung!#REF!-1)&lt;31,#REF!/#REF!/(36-(12-#REF!+1+Kapitalbedarfsplanung!#REF!-1-1)),#REF!/#REF!/(36-(12-#REF!+1+Kapitalbedarfsplanung!#REF!-1-1))/2)))</f>
        <v>#REF!</v>
      </c>
      <c r="AI94" s="463" t="e">
        <f>IF((12-#REF!+1+Kapitalbedarfsplanung!#REF!-1)&lt;25,#REF!/#REF!/12,IF(AI$75&lt;(12-#REF!+1+Kapitalbedarfsplanung!#REF!-1),0,IF((12-#REF!+1+Kapitalbedarfsplanung!#REF!-1)&lt;31,#REF!/#REF!/(36-(12-#REF!+1+Kapitalbedarfsplanung!#REF!-1-1)),#REF!/#REF!/(36-(12-#REF!+1+Kapitalbedarfsplanung!#REF!-1-1))/2)))</f>
        <v>#REF!</v>
      </c>
      <c r="AJ94" s="463" t="e">
        <f>IF((12-#REF!+1+Kapitalbedarfsplanung!#REF!-1)&lt;25,#REF!/#REF!/12,IF(AJ$75&lt;(12-#REF!+1+Kapitalbedarfsplanung!#REF!-1),0,IF((12-#REF!+1+Kapitalbedarfsplanung!#REF!-1)&lt;31,#REF!/#REF!/(36-(12-#REF!+1+Kapitalbedarfsplanung!#REF!-1-1)),#REF!/#REF!/(36-(12-#REF!+1+Kapitalbedarfsplanung!#REF!-1-1))/2)))</f>
        <v>#REF!</v>
      </c>
      <c r="AK94" s="463" t="e">
        <f>IF((12-#REF!+1+Kapitalbedarfsplanung!#REF!-1)&lt;25,#REF!/#REF!/12,IF(AK$75&lt;(12-#REF!+1+Kapitalbedarfsplanung!#REF!-1),0,IF((12-#REF!+1+Kapitalbedarfsplanung!#REF!-1)&lt;31,#REF!/#REF!/(36-(12-#REF!+1+Kapitalbedarfsplanung!#REF!-1-1)),#REF!/#REF!/(36-(12-#REF!+1+Kapitalbedarfsplanung!#REF!-1-1))/2)))</f>
        <v>#REF!</v>
      </c>
      <c r="AL94" s="463" t="e">
        <f>IF((12-#REF!+1+Kapitalbedarfsplanung!#REF!-1)&lt;25,#REF!/#REF!/12,IF(AL$75&lt;(12-#REF!+1+Kapitalbedarfsplanung!#REF!-1),0,IF((12-#REF!+1+Kapitalbedarfsplanung!#REF!-1)&lt;31,#REF!/#REF!/(36-(12-#REF!+1+Kapitalbedarfsplanung!#REF!-1-1)),#REF!/#REF!/(36-(12-#REF!+1+Kapitalbedarfsplanung!#REF!-1-1))/2)))</f>
        <v>#REF!</v>
      </c>
      <c r="AM94" s="469" t="e">
        <f>IF((12-#REF!+1+Kapitalbedarfsplanung!#REF!-1)&lt;25,#REF!/#REF!/12,IF(AM$75&lt;(12-#REF!+1+Kapitalbedarfsplanung!#REF!-1),0,IF((12-#REF!+1+Kapitalbedarfsplanung!#REF!-1)&lt;31,#REF!/#REF!/(36-(12-#REF!+1+Kapitalbedarfsplanung!#REF!-1-1)),#REF!/#REF!/(36-(12-#REF!+1+Kapitalbedarfsplanung!#REF!-1-1))/2)))</f>
        <v>#REF!</v>
      </c>
    </row>
    <row r="95" spans="2:39" ht="15.75" hidden="1">
      <c r="B95" s="26"/>
      <c r="C95" s="445"/>
      <c r="D95" s="472"/>
      <c r="E95" s="473"/>
      <c r="F95" s="473"/>
      <c r="G95" s="473"/>
      <c r="H95" s="473"/>
      <c r="I95" s="473"/>
      <c r="J95" s="473"/>
      <c r="K95" s="473"/>
      <c r="L95" s="473"/>
      <c r="M95" s="473"/>
      <c r="N95" s="473"/>
      <c r="O95" s="480"/>
      <c r="P95" s="472"/>
      <c r="Q95" s="473"/>
      <c r="R95" s="473"/>
      <c r="S95" s="473"/>
      <c r="T95" s="473"/>
      <c r="U95" s="473"/>
      <c r="V95" s="473"/>
      <c r="W95" s="473"/>
      <c r="X95" s="473"/>
      <c r="Y95" s="473"/>
      <c r="Z95" s="473"/>
      <c r="AA95" s="480"/>
      <c r="AB95" s="472"/>
      <c r="AC95" s="473"/>
      <c r="AD95" s="473"/>
      <c r="AE95" s="473"/>
      <c r="AF95" s="473"/>
      <c r="AG95" s="473"/>
      <c r="AH95" s="473"/>
      <c r="AI95" s="473"/>
      <c r="AJ95" s="473"/>
      <c r="AK95" s="473"/>
      <c r="AL95" s="473"/>
      <c r="AM95" s="480"/>
    </row>
    <row r="96" spans="2:39" ht="15.75" hidden="1">
      <c r="B96" s="26"/>
      <c r="C96" s="445"/>
      <c r="D96" s="474"/>
      <c r="E96" s="202"/>
      <c r="F96" s="202"/>
      <c r="G96" s="202"/>
      <c r="H96" s="202"/>
      <c r="I96" s="202"/>
      <c r="J96" s="202"/>
      <c r="K96" s="202"/>
      <c r="L96" s="202"/>
      <c r="M96" s="202"/>
      <c r="N96" s="202"/>
      <c r="O96" s="478"/>
      <c r="P96" s="474"/>
      <c r="Q96" s="202"/>
      <c r="R96" s="202"/>
      <c r="S96" s="202"/>
      <c r="T96" s="202"/>
      <c r="U96" s="202"/>
      <c r="V96" s="202"/>
      <c r="W96" s="202"/>
      <c r="X96" s="202"/>
      <c r="Y96" s="202"/>
      <c r="Z96" s="202"/>
      <c r="AA96" s="478"/>
      <c r="AB96" s="474"/>
      <c r="AC96" s="202"/>
      <c r="AD96" s="202"/>
      <c r="AE96" s="202"/>
      <c r="AF96" s="202"/>
      <c r="AG96" s="202"/>
      <c r="AH96" s="202"/>
      <c r="AI96" s="202"/>
      <c r="AJ96" s="202"/>
      <c r="AK96" s="202"/>
      <c r="AL96" s="202"/>
      <c r="AM96" s="478"/>
    </row>
    <row r="97" spans="2:39" ht="15.75" hidden="1">
      <c r="B97" s="26"/>
      <c r="C97" s="445"/>
      <c r="D97" s="474"/>
      <c r="E97" s="202"/>
      <c r="F97" s="202"/>
      <c r="G97" s="202"/>
      <c r="H97" s="202"/>
      <c r="I97" s="202"/>
      <c r="J97" s="202"/>
      <c r="K97" s="202"/>
      <c r="L97" s="202"/>
      <c r="M97" s="202"/>
      <c r="N97" s="202"/>
      <c r="O97" s="478"/>
      <c r="P97" s="474"/>
      <c r="Q97" s="202"/>
      <c r="R97" s="202"/>
      <c r="S97" s="202"/>
      <c r="T97" s="202"/>
      <c r="U97" s="202"/>
      <c r="V97" s="202"/>
      <c r="W97" s="202"/>
      <c r="X97" s="202"/>
      <c r="Y97" s="202"/>
      <c r="Z97" s="202"/>
      <c r="AA97" s="478"/>
      <c r="AB97" s="474"/>
      <c r="AC97" s="202"/>
      <c r="AD97" s="202"/>
      <c r="AE97" s="202"/>
      <c r="AF97" s="202"/>
      <c r="AG97" s="202"/>
      <c r="AH97" s="202"/>
      <c r="AI97" s="202"/>
      <c r="AJ97" s="202"/>
      <c r="AK97" s="202"/>
      <c r="AL97" s="202"/>
      <c r="AM97" s="478"/>
    </row>
    <row r="98" spans="2:39" ht="15.75" hidden="1">
      <c r="B98" s="26"/>
      <c r="C98" s="445"/>
      <c r="D98" s="474"/>
      <c r="E98" s="202"/>
      <c r="F98" s="202"/>
      <c r="G98" s="202"/>
      <c r="H98" s="202"/>
      <c r="I98" s="202"/>
      <c r="J98" s="202"/>
      <c r="K98" s="202"/>
      <c r="L98" s="202"/>
      <c r="M98" s="202"/>
      <c r="N98" s="202"/>
      <c r="O98" s="478"/>
      <c r="P98" s="474"/>
      <c r="Q98" s="202"/>
      <c r="R98" s="202"/>
      <c r="S98" s="202"/>
      <c r="T98" s="202"/>
      <c r="U98" s="202"/>
      <c r="V98" s="202"/>
      <c r="W98" s="202"/>
      <c r="X98" s="202"/>
      <c r="Y98" s="202"/>
      <c r="Z98" s="202"/>
      <c r="AA98" s="478"/>
      <c r="AB98" s="474"/>
      <c r="AC98" s="202"/>
      <c r="AD98" s="202"/>
      <c r="AE98" s="202"/>
      <c r="AF98" s="202"/>
      <c r="AG98" s="202"/>
      <c r="AH98" s="202"/>
      <c r="AI98" s="202"/>
      <c r="AJ98" s="202"/>
      <c r="AK98" s="202"/>
      <c r="AL98" s="202"/>
      <c r="AM98" s="478"/>
    </row>
    <row r="99" spans="2:39" ht="15.75" hidden="1">
      <c r="B99" s="26"/>
      <c r="C99" s="445"/>
      <c r="D99" s="474"/>
      <c r="E99" s="202"/>
      <c r="F99" s="202"/>
      <c r="G99" s="202"/>
      <c r="H99" s="202"/>
      <c r="I99" s="202"/>
      <c r="J99" s="202"/>
      <c r="K99" s="202"/>
      <c r="L99" s="202"/>
      <c r="M99" s="202"/>
      <c r="N99" s="202"/>
      <c r="O99" s="478"/>
      <c r="P99" s="474"/>
      <c r="Q99" s="202"/>
      <c r="R99" s="202"/>
      <c r="S99" s="202"/>
      <c r="T99" s="202"/>
      <c r="U99" s="202"/>
      <c r="V99" s="202"/>
      <c r="W99" s="202"/>
      <c r="X99" s="202"/>
      <c r="Y99" s="202"/>
      <c r="Z99" s="202"/>
      <c r="AA99" s="478"/>
      <c r="AB99" s="474"/>
      <c r="AC99" s="202"/>
      <c r="AD99" s="202"/>
      <c r="AE99" s="202"/>
      <c r="AF99" s="202"/>
      <c r="AG99" s="202"/>
      <c r="AH99" s="202"/>
      <c r="AI99" s="202"/>
      <c r="AJ99" s="202"/>
      <c r="AK99" s="202"/>
      <c r="AL99" s="202"/>
      <c r="AM99" s="478"/>
    </row>
    <row r="100" spans="2:39" ht="15.75" hidden="1">
      <c r="B100" s="26"/>
      <c r="C100" s="445"/>
      <c r="D100" s="474"/>
      <c r="E100" s="202"/>
      <c r="F100" s="202"/>
      <c r="G100" s="202"/>
      <c r="H100" s="202"/>
      <c r="I100" s="202"/>
      <c r="J100" s="202"/>
      <c r="K100" s="202"/>
      <c r="L100" s="202"/>
      <c r="M100" s="202"/>
      <c r="N100" s="202"/>
      <c r="O100" s="478"/>
      <c r="P100" s="474"/>
      <c r="Q100" s="202"/>
      <c r="R100" s="202"/>
      <c r="S100" s="202"/>
      <c r="T100" s="202"/>
      <c r="U100" s="202"/>
      <c r="V100" s="202"/>
      <c r="W100" s="202"/>
      <c r="X100" s="202"/>
      <c r="Y100" s="202"/>
      <c r="Z100" s="202"/>
      <c r="AA100" s="478"/>
      <c r="AB100" s="474"/>
      <c r="AC100" s="202"/>
      <c r="AD100" s="202"/>
      <c r="AE100" s="202"/>
      <c r="AF100" s="202"/>
      <c r="AG100" s="202"/>
      <c r="AH100" s="202"/>
      <c r="AI100" s="202"/>
      <c r="AJ100" s="202"/>
      <c r="AK100" s="202"/>
      <c r="AL100" s="202"/>
      <c r="AM100" s="478"/>
    </row>
    <row r="101" spans="2:39" ht="15.75" hidden="1">
      <c r="B101" s="26"/>
      <c r="C101" s="445"/>
      <c r="D101" s="474"/>
      <c r="E101" s="202"/>
      <c r="F101" s="202"/>
      <c r="G101" s="202"/>
      <c r="H101" s="202"/>
      <c r="I101" s="202"/>
      <c r="J101" s="202"/>
      <c r="K101" s="202"/>
      <c r="L101" s="202"/>
      <c r="M101" s="202"/>
      <c r="N101" s="202"/>
      <c r="O101" s="478"/>
      <c r="P101" s="474"/>
      <c r="Q101" s="202"/>
      <c r="R101" s="202"/>
      <c r="S101" s="202"/>
      <c r="T101" s="202"/>
      <c r="U101" s="202"/>
      <c r="V101" s="202"/>
      <c r="W101" s="202"/>
      <c r="X101" s="202"/>
      <c r="Y101" s="202"/>
      <c r="Z101" s="202"/>
      <c r="AA101" s="478"/>
      <c r="AB101" s="474"/>
      <c r="AC101" s="202"/>
      <c r="AD101" s="202"/>
      <c r="AE101" s="202"/>
      <c r="AF101" s="202"/>
      <c r="AG101" s="202"/>
      <c r="AH101" s="202"/>
      <c r="AI101" s="202"/>
      <c r="AJ101" s="202"/>
      <c r="AK101" s="202"/>
      <c r="AL101" s="202"/>
      <c r="AM101" s="478"/>
    </row>
    <row r="102" spans="2:39" ht="15.75" hidden="1">
      <c r="B102" s="26"/>
      <c r="C102" s="445"/>
      <c r="D102" s="475"/>
      <c r="E102" s="476"/>
      <c r="F102" s="476"/>
      <c r="G102" s="476"/>
      <c r="H102" s="476"/>
      <c r="I102" s="476"/>
      <c r="J102" s="476"/>
      <c r="K102" s="476"/>
      <c r="L102" s="476"/>
      <c r="M102" s="476"/>
      <c r="N102" s="476"/>
      <c r="O102" s="484"/>
      <c r="P102" s="475"/>
      <c r="Q102" s="476"/>
      <c r="R102" s="476"/>
      <c r="S102" s="476"/>
      <c r="T102" s="476"/>
      <c r="U102" s="476"/>
      <c r="V102" s="476"/>
      <c r="W102" s="476"/>
      <c r="X102" s="476"/>
      <c r="Y102" s="476"/>
      <c r="Z102" s="476"/>
      <c r="AA102" s="484"/>
      <c r="AB102" s="475"/>
      <c r="AC102" s="476"/>
      <c r="AD102" s="476"/>
      <c r="AE102" s="476"/>
      <c r="AF102" s="476"/>
      <c r="AG102" s="476"/>
      <c r="AH102" s="476"/>
      <c r="AI102" s="476"/>
      <c r="AJ102" s="476"/>
      <c r="AK102" s="476"/>
      <c r="AL102" s="476"/>
      <c r="AM102" s="484"/>
    </row>
    <row r="103" spans="2:39" ht="15.75">
      <c r="B103" s="26" t="s">
        <v>11</v>
      </c>
      <c r="C103" s="445"/>
      <c r="D103" s="468" t="e">
        <f>IF(D$75&lt;12-#REF!+1+Kapitalbedarfsplanung!#REF!-1,0,+#REF!/#REF!/IF(12-#REF!+1+Kapitalbedarfsplanung!#REF!-1&lt;7,(#REF!-Kapitalbedarfsplanung!#REF!+1),(#REF!-Kapitalbedarfsplanung!#REF!+1)*2))</f>
        <v>#REF!</v>
      </c>
      <c r="E103" s="463" t="e">
        <f>IF(E$75&lt;12-#REF!+1+Kapitalbedarfsplanung!#REF!-1,0,+#REF!/#REF!/IF(12-#REF!+1+Kapitalbedarfsplanung!#REF!-1&lt;7,(#REF!-Kapitalbedarfsplanung!#REF!+1),(#REF!-Kapitalbedarfsplanung!#REF!+1)*2))</f>
        <v>#REF!</v>
      </c>
      <c r="F103" s="463" t="e">
        <f>IF(F$75&lt;12-#REF!+1+Kapitalbedarfsplanung!#REF!-1,0,+#REF!/#REF!/IF(12-#REF!+1+Kapitalbedarfsplanung!#REF!-1&lt;7,(#REF!-Kapitalbedarfsplanung!#REF!+1),(#REF!-Kapitalbedarfsplanung!#REF!+1)*2))</f>
        <v>#REF!</v>
      </c>
      <c r="G103" s="463" t="e">
        <f>IF(G$75&lt;12-#REF!+1+Kapitalbedarfsplanung!#REF!-1,0,+#REF!/#REF!/IF(12-#REF!+1+Kapitalbedarfsplanung!#REF!-1&lt;7,(#REF!-Kapitalbedarfsplanung!#REF!+1),(#REF!-Kapitalbedarfsplanung!#REF!+1)*2))</f>
        <v>#REF!</v>
      </c>
      <c r="H103" s="463" t="e">
        <f>IF(H$75&lt;12-#REF!+1+Kapitalbedarfsplanung!#REF!-1,0,+#REF!/#REF!/IF(12-#REF!+1+Kapitalbedarfsplanung!#REF!-1&lt;7,(#REF!-Kapitalbedarfsplanung!#REF!+1),(#REF!-Kapitalbedarfsplanung!#REF!+1)*2))</f>
        <v>#REF!</v>
      </c>
      <c r="I103" s="463" t="e">
        <f>IF(I$75&lt;12-#REF!+1+Kapitalbedarfsplanung!#REF!-1,0,+#REF!/#REF!/IF(12-#REF!+1+Kapitalbedarfsplanung!#REF!-1&lt;7,(#REF!-Kapitalbedarfsplanung!#REF!+1),(#REF!-Kapitalbedarfsplanung!#REF!+1)*2))</f>
        <v>#REF!</v>
      </c>
      <c r="J103" s="463" t="e">
        <f>IF(J$75&lt;12-#REF!+1+Kapitalbedarfsplanung!#REF!-1,0,+#REF!/#REF!/IF(12-#REF!+1+Kapitalbedarfsplanung!#REF!-1&lt;7,(#REF!-Kapitalbedarfsplanung!#REF!+1),(#REF!-Kapitalbedarfsplanung!#REF!+1)*2))</f>
        <v>#REF!</v>
      </c>
      <c r="K103" s="463" t="e">
        <f>IF(K$75&lt;12-#REF!+1+Kapitalbedarfsplanung!#REF!-1,0,+#REF!/#REF!/IF(12-#REF!+1+Kapitalbedarfsplanung!#REF!-1&lt;7,(#REF!-Kapitalbedarfsplanung!#REF!+1),(#REF!-Kapitalbedarfsplanung!#REF!+1)*2))</f>
        <v>#REF!</v>
      </c>
      <c r="L103" s="463" t="e">
        <f>IF(L$75&lt;12-#REF!+1+Kapitalbedarfsplanung!#REF!-1,0,+#REF!/#REF!/IF(12-#REF!+1+Kapitalbedarfsplanung!#REF!-1&lt;7,(#REF!-Kapitalbedarfsplanung!#REF!+1),(#REF!-Kapitalbedarfsplanung!#REF!+1)*2))</f>
        <v>#REF!</v>
      </c>
      <c r="M103" s="463" t="e">
        <f>IF(M$75&lt;12-#REF!+1+Kapitalbedarfsplanung!#REF!-1,0,+#REF!/#REF!/IF(12-#REF!+1+Kapitalbedarfsplanung!#REF!-1&lt;7,(#REF!-Kapitalbedarfsplanung!#REF!+1),(#REF!-Kapitalbedarfsplanung!#REF!+1)*2))</f>
        <v>#REF!</v>
      </c>
      <c r="N103" s="463" t="e">
        <f>IF(N$75&lt;12-#REF!+1+Kapitalbedarfsplanung!#REF!-1,0,+#REF!/#REF!/IF(12-#REF!+1+Kapitalbedarfsplanung!#REF!-1&lt;7,(#REF!-Kapitalbedarfsplanung!#REF!+1),(#REF!-Kapitalbedarfsplanung!#REF!+1)*2))</f>
        <v>#REF!</v>
      </c>
      <c r="O103" s="469" t="e">
        <f>IF(O$75&lt;12-#REF!+1+Kapitalbedarfsplanung!#REF!-1,0,+#REF!/#REF!/IF(12-#REF!+1+Kapitalbedarfsplanung!#REF!-1&lt;7,(#REF!-Kapitalbedarfsplanung!#REF!+1),(#REF!-Kapitalbedarfsplanung!#REF!+1)*2))</f>
        <v>#REF!</v>
      </c>
      <c r="P103" s="468" t="e">
        <f>IF((12-#REF!+1+Kapitalbedarfsplanung!#REF!-1)&lt;13,#REF!/#REF!/12,IF(P$75&lt;(12-#REF!+1+Kapitalbedarfsplanung!#REF!-1),0,IF((12-#REF!+1+Kapitalbedarfsplanung!#REF!-1)&lt;19,#REF!/#REF!/(24-(12-#REF!+1+Kapitalbedarfsplanung!#REF!-1-1)),#REF!/#REF!/(24-(12-#REF!+1+Kapitalbedarfsplanung!#REF!-1-1))/2)))</f>
        <v>#REF!</v>
      </c>
      <c r="Q103" s="463" t="e">
        <f>IF((12-#REF!+1+Kapitalbedarfsplanung!#REF!-1)&lt;13,#REF!/#REF!/12,IF(Q$75&lt;(12-#REF!+1+Kapitalbedarfsplanung!#REF!-1),0,IF((12-#REF!+1+Kapitalbedarfsplanung!#REF!-1)&lt;19,#REF!/#REF!/(24-(12-#REF!+1+Kapitalbedarfsplanung!#REF!-1-1)),#REF!/#REF!/(24-(12-#REF!+1+Kapitalbedarfsplanung!#REF!-1-1))/2)))</f>
        <v>#REF!</v>
      </c>
      <c r="R103" s="463" t="e">
        <f>IF((12-#REF!+1+Kapitalbedarfsplanung!#REF!-1)&lt;13,#REF!/#REF!/12,IF(R$75&lt;(12-#REF!+1+Kapitalbedarfsplanung!#REF!-1),0,IF((12-#REF!+1+Kapitalbedarfsplanung!#REF!-1)&lt;19,#REF!/#REF!/(24-(12-#REF!+1+Kapitalbedarfsplanung!#REF!-1-1)),#REF!/#REF!/(24-(12-#REF!+1+Kapitalbedarfsplanung!#REF!-1-1))/2)))</f>
        <v>#REF!</v>
      </c>
      <c r="S103" s="463" t="e">
        <f>IF((12-#REF!+1+Kapitalbedarfsplanung!#REF!-1)&lt;13,#REF!/#REF!/12,IF(S$75&lt;(12-#REF!+1+Kapitalbedarfsplanung!#REF!-1),0,IF((12-#REF!+1+Kapitalbedarfsplanung!#REF!-1)&lt;19,#REF!/#REF!/(24-(12-#REF!+1+Kapitalbedarfsplanung!#REF!-1-1)),#REF!/#REF!/(24-(12-#REF!+1+Kapitalbedarfsplanung!#REF!-1-1))/2)))</f>
        <v>#REF!</v>
      </c>
      <c r="T103" s="463" t="e">
        <f>IF((12-#REF!+1+Kapitalbedarfsplanung!#REF!-1)&lt;13,#REF!/#REF!/12,IF(T$75&lt;(12-#REF!+1+Kapitalbedarfsplanung!#REF!-1),0,IF((12-#REF!+1+Kapitalbedarfsplanung!#REF!-1)&lt;19,#REF!/#REF!/(24-(12-#REF!+1+Kapitalbedarfsplanung!#REF!-1-1)),#REF!/#REF!/(24-(12-#REF!+1+Kapitalbedarfsplanung!#REF!-1-1))/2)))</f>
        <v>#REF!</v>
      </c>
      <c r="U103" s="463" t="e">
        <f>IF((12-#REF!+1+Kapitalbedarfsplanung!#REF!-1)&lt;13,#REF!/#REF!/12,IF(U$75&lt;(12-#REF!+1+Kapitalbedarfsplanung!#REF!-1),0,IF((12-#REF!+1+Kapitalbedarfsplanung!#REF!-1)&lt;19,#REF!/#REF!/(24-(12-#REF!+1+Kapitalbedarfsplanung!#REF!-1-1)),#REF!/#REF!/(24-(12-#REF!+1+Kapitalbedarfsplanung!#REF!-1-1))/2)))</f>
        <v>#REF!</v>
      </c>
      <c r="V103" s="463" t="e">
        <f>IF((12-#REF!+1+Kapitalbedarfsplanung!#REF!-1)&lt;13,#REF!/#REF!/12,IF(V$75&lt;(12-#REF!+1+Kapitalbedarfsplanung!#REF!-1),0,IF((12-#REF!+1+Kapitalbedarfsplanung!#REF!-1)&lt;19,#REF!/#REF!/(24-(12-#REF!+1+Kapitalbedarfsplanung!#REF!-1-1)),#REF!/#REF!/(24-(12-#REF!+1+Kapitalbedarfsplanung!#REF!-1-1))/2)))</f>
        <v>#REF!</v>
      </c>
      <c r="W103" s="463" t="e">
        <f>IF((12-#REF!+1+Kapitalbedarfsplanung!#REF!-1)&lt;13,#REF!/#REF!/12,IF(W$75&lt;(12-#REF!+1+Kapitalbedarfsplanung!#REF!-1),0,IF((12-#REF!+1+Kapitalbedarfsplanung!#REF!-1)&lt;19,#REF!/#REF!/(24-(12-#REF!+1+Kapitalbedarfsplanung!#REF!-1-1)),#REF!/#REF!/(24-(12-#REF!+1+Kapitalbedarfsplanung!#REF!-1-1))/2)))</f>
        <v>#REF!</v>
      </c>
      <c r="X103" s="463" t="e">
        <f>IF((12-#REF!+1+Kapitalbedarfsplanung!#REF!-1)&lt;13,#REF!/#REF!/12,IF(X$75&lt;(12-#REF!+1+Kapitalbedarfsplanung!#REF!-1),0,IF((12-#REF!+1+Kapitalbedarfsplanung!#REF!-1)&lt;19,#REF!/#REF!/(24-(12-#REF!+1+Kapitalbedarfsplanung!#REF!-1-1)),#REF!/#REF!/(24-(12-#REF!+1+Kapitalbedarfsplanung!#REF!-1-1))/2)))</f>
        <v>#REF!</v>
      </c>
      <c r="Y103" s="463" t="e">
        <f>IF((12-#REF!+1+Kapitalbedarfsplanung!#REF!-1)&lt;13,#REF!/#REF!/12,IF(Y$75&lt;(12-#REF!+1+Kapitalbedarfsplanung!#REF!-1),0,IF((12-#REF!+1+Kapitalbedarfsplanung!#REF!-1)&lt;19,#REF!/#REF!/(24-(12-#REF!+1+Kapitalbedarfsplanung!#REF!-1-1)),#REF!/#REF!/(24-(12-#REF!+1+Kapitalbedarfsplanung!#REF!-1-1))/2)))</f>
        <v>#REF!</v>
      </c>
      <c r="Z103" s="463" t="e">
        <f>IF((12-#REF!+1+Kapitalbedarfsplanung!#REF!-1)&lt;13,#REF!/#REF!/12,IF(Z$75&lt;(12-#REF!+1+Kapitalbedarfsplanung!#REF!-1),0,IF((12-#REF!+1+Kapitalbedarfsplanung!#REF!-1)&lt;19,#REF!/#REF!/(24-(12-#REF!+1+Kapitalbedarfsplanung!#REF!-1-1)),#REF!/#REF!/(24-(12-#REF!+1+Kapitalbedarfsplanung!#REF!-1-1))/2)))</f>
        <v>#REF!</v>
      </c>
      <c r="AA103" s="469" t="e">
        <f>IF((12-#REF!+1+Kapitalbedarfsplanung!#REF!-1)&lt;13,#REF!/#REF!/12,IF(AA$75&lt;(12-#REF!+1+Kapitalbedarfsplanung!#REF!-1),0,IF((12-#REF!+1+Kapitalbedarfsplanung!#REF!-1)&lt;19,#REF!/#REF!/(24-(12-#REF!+1+Kapitalbedarfsplanung!#REF!-1-1)),#REF!/#REF!/(24-(12-#REF!+1+Kapitalbedarfsplanung!#REF!-1-1))/2)))</f>
        <v>#REF!</v>
      </c>
      <c r="AB103" s="468" t="e">
        <f>IF((12-#REF!+1+Kapitalbedarfsplanung!#REF!-1)&lt;25,#REF!/#REF!/12,IF(AB$75&lt;(12-#REF!+1+Kapitalbedarfsplanung!#REF!-1),0,IF((12-#REF!+1+Kapitalbedarfsplanung!#REF!-1)&lt;31,#REF!/#REF!/(36-(12-#REF!+1+Kapitalbedarfsplanung!#REF!-1-1)),#REF!/#REF!/(36-(12-#REF!+1+Kapitalbedarfsplanung!#REF!-1-1))/2)))</f>
        <v>#REF!</v>
      </c>
      <c r="AC103" s="463" t="e">
        <f>IF((12-#REF!+1+Kapitalbedarfsplanung!#REF!-1)&lt;25,#REF!/#REF!/12,IF(AC$75&lt;(12-#REF!+1+Kapitalbedarfsplanung!#REF!-1),0,IF((12-#REF!+1+Kapitalbedarfsplanung!#REF!-1)&lt;31,#REF!/#REF!/(36-(12-#REF!+1+Kapitalbedarfsplanung!#REF!-1-1)),#REF!/#REF!/(36-(12-#REF!+1+Kapitalbedarfsplanung!#REF!-1-1))/2)))</f>
        <v>#REF!</v>
      </c>
      <c r="AD103" s="463" t="e">
        <f>IF((12-#REF!+1+Kapitalbedarfsplanung!#REF!-1)&lt;25,#REF!/#REF!/12,IF(AD$75&lt;(12-#REF!+1+Kapitalbedarfsplanung!#REF!-1),0,IF((12-#REF!+1+Kapitalbedarfsplanung!#REF!-1)&lt;31,#REF!/#REF!/(36-(12-#REF!+1+Kapitalbedarfsplanung!#REF!-1-1)),#REF!/#REF!/(36-(12-#REF!+1+Kapitalbedarfsplanung!#REF!-1-1))/2)))</f>
        <v>#REF!</v>
      </c>
      <c r="AE103" s="463" t="e">
        <f>IF((12-#REF!+1+Kapitalbedarfsplanung!#REF!-1)&lt;25,#REF!/#REF!/12,IF(AE$75&lt;(12-#REF!+1+Kapitalbedarfsplanung!#REF!-1),0,IF((12-#REF!+1+Kapitalbedarfsplanung!#REF!-1)&lt;31,#REF!/#REF!/(36-(12-#REF!+1+Kapitalbedarfsplanung!#REF!-1-1)),#REF!/#REF!/(36-(12-#REF!+1+Kapitalbedarfsplanung!#REF!-1-1))/2)))</f>
        <v>#REF!</v>
      </c>
      <c r="AF103" s="463" t="e">
        <f>IF((12-#REF!+1+Kapitalbedarfsplanung!#REF!-1)&lt;25,#REF!/#REF!/12,IF(AF$75&lt;(12-#REF!+1+Kapitalbedarfsplanung!#REF!-1),0,IF((12-#REF!+1+Kapitalbedarfsplanung!#REF!-1)&lt;31,#REF!/#REF!/(36-(12-#REF!+1+Kapitalbedarfsplanung!#REF!-1-1)),#REF!/#REF!/(36-(12-#REF!+1+Kapitalbedarfsplanung!#REF!-1-1))/2)))</f>
        <v>#REF!</v>
      </c>
      <c r="AG103" s="463" t="e">
        <f>IF((12-#REF!+1+Kapitalbedarfsplanung!#REF!-1)&lt;25,#REF!/#REF!/12,IF(AG$75&lt;(12-#REF!+1+Kapitalbedarfsplanung!#REF!-1),0,IF((12-#REF!+1+Kapitalbedarfsplanung!#REF!-1)&lt;31,#REF!/#REF!/(36-(12-#REF!+1+Kapitalbedarfsplanung!#REF!-1-1)),#REF!/#REF!/(36-(12-#REF!+1+Kapitalbedarfsplanung!#REF!-1-1))/2)))</f>
        <v>#REF!</v>
      </c>
      <c r="AH103" s="463" t="e">
        <f>IF((12-#REF!+1+Kapitalbedarfsplanung!#REF!-1)&lt;25,#REF!/#REF!/12,IF(AH$75&lt;(12-#REF!+1+Kapitalbedarfsplanung!#REF!-1),0,IF((12-#REF!+1+Kapitalbedarfsplanung!#REF!-1)&lt;31,#REF!/#REF!/(36-(12-#REF!+1+Kapitalbedarfsplanung!#REF!-1-1)),#REF!/#REF!/(36-(12-#REF!+1+Kapitalbedarfsplanung!#REF!-1-1))/2)))</f>
        <v>#REF!</v>
      </c>
      <c r="AI103" s="463" t="e">
        <f>IF((12-#REF!+1+Kapitalbedarfsplanung!#REF!-1)&lt;25,#REF!/#REF!/12,IF(AI$75&lt;(12-#REF!+1+Kapitalbedarfsplanung!#REF!-1),0,IF((12-#REF!+1+Kapitalbedarfsplanung!#REF!-1)&lt;31,#REF!/#REF!/(36-(12-#REF!+1+Kapitalbedarfsplanung!#REF!-1-1)),#REF!/#REF!/(36-(12-#REF!+1+Kapitalbedarfsplanung!#REF!-1-1))/2)))</f>
        <v>#REF!</v>
      </c>
      <c r="AJ103" s="463" t="e">
        <f>IF((12-#REF!+1+Kapitalbedarfsplanung!#REF!-1)&lt;25,#REF!/#REF!/12,IF(AJ$75&lt;(12-#REF!+1+Kapitalbedarfsplanung!#REF!-1),0,IF((12-#REF!+1+Kapitalbedarfsplanung!#REF!-1)&lt;31,#REF!/#REF!/(36-(12-#REF!+1+Kapitalbedarfsplanung!#REF!-1-1)),#REF!/#REF!/(36-(12-#REF!+1+Kapitalbedarfsplanung!#REF!-1-1))/2)))</f>
        <v>#REF!</v>
      </c>
      <c r="AK103" s="463" t="e">
        <f>IF((12-#REF!+1+Kapitalbedarfsplanung!#REF!-1)&lt;25,#REF!/#REF!/12,IF(AK$75&lt;(12-#REF!+1+Kapitalbedarfsplanung!#REF!-1),0,IF((12-#REF!+1+Kapitalbedarfsplanung!#REF!-1)&lt;31,#REF!/#REF!/(36-(12-#REF!+1+Kapitalbedarfsplanung!#REF!-1-1)),#REF!/#REF!/(36-(12-#REF!+1+Kapitalbedarfsplanung!#REF!-1-1))/2)))</f>
        <v>#REF!</v>
      </c>
      <c r="AL103" s="463" t="e">
        <f>IF((12-#REF!+1+Kapitalbedarfsplanung!#REF!-1)&lt;25,#REF!/#REF!/12,IF(AL$75&lt;(12-#REF!+1+Kapitalbedarfsplanung!#REF!-1),0,IF((12-#REF!+1+Kapitalbedarfsplanung!#REF!-1)&lt;31,#REF!/#REF!/(36-(12-#REF!+1+Kapitalbedarfsplanung!#REF!-1-1)),#REF!/#REF!/(36-(12-#REF!+1+Kapitalbedarfsplanung!#REF!-1-1))/2)))</f>
        <v>#REF!</v>
      </c>
      <c r="AM103" s="469" t="e">
        <f>IF((12-#REF!+1+Kapitalbedarfsplanung!#REF!-1)&lt;25,#REF!/#REF!/12,IF(AM$75&lt;(12-#REF!+1+Kapitalbedarfsplanung!#REF!-1),0,IF((12-#REF!+1+Kapitalbedarfsplanung!#REF!-1)&lt;31,#REF!/#REF!/(36-(12-#REF!+1+Kapitalbedarfsplanung!#REF!-1-1)),#REF!/#REF!/(36-(12-#REF!+1+Kapitalbedarfsplanung!#REF!-1-1))/2)))</f>
        <v>#REF!</v>
      </c>
    </row>
    <row r="104" spans="2:39" ht="15.75">
      <c r="B104" s="26" t="s">
        <v>11</v>
      </c>
      <c r="C104" s="445"/>
      <c r="D104" s="468" t="e">
        <f>IF(D$75&lt;12-#REF!+1+Kapitalbedarfsplanung!#REF!-1,0,+#REF!/#REF!/IF(12-#REF!+1+Kapitalbedarfsplanung!#REF!-1&lt;7,(#REF!-Kapitalbedarfsplanung!#REF!+1),(#REF!-Kapitalbedarfsplanung!#REF!+1)*2))</f>
        <v>#REF!</v>
      </c>
      <c r="E104" s="463" t="e">
        <f>IF(E$75&lt;12-#REF!+1+Kapitalbedarfsplanung!#REF!-1,0,+#REF!/#REF!/IF(12-#REF!+1+Kapitalbedarfsplanung!#REF!-1&lt;7,(#REF!-Kapitalbedarfsplanung!#REF!+1),(#REF!-Kapitalbedarfsplanung!#REF!+1)*2))</f>
        <v>#REF!</v>
      </c>
      <c r="F104" s="463" t="e">
        <f>IF(F$75&lt;12-#REF!+1+Kapitalbedarfsplanung!#REF!-1,0,+#REF!/#REF!/IF(12-#REF!+1+Kapitalbedarfsplanung!#REF!-1&lt;7,(#REF!-Kapitalbedarfsplanung!#REF!+1),(#REF!-Kapitalbedarfsplanung!#REF!+1)*2))</f>
        <v>#REF!</v>
      </c>
      <c r="G104" s="463" t="e">
        <f>IF(G$75&lt;12-#REF!+1+Kapitalbedarfsplanung!#REF!-1,0,+#REF!/#REF!/IF(12-#REF!+1+Kapitalbedarfsplanung!#REF!-1&lt;7,(#REF!-Kapitalbedarfsplanung!#REF!+1),(#REF!-Kapitalbedarfsplanung!#REF!+1)*2))</f>
        <v>#REF!</v>
      </c>
      <c r="H104" s="463" t="e">
        <f>IF(H$75&lt;12-#REF!+1+Kapitalbedarfsplanung!#REF!-1,0,+#REF!/#REF!/IF(12-#REF!+1+Kapitalbedarfsplanung!#REF!-1&lt;7,(#REF!-Kapitalbedarfsplanung!#REF!+1),(#REF!-Kapitalbedarfsplanung!#REF!+1)*2))</f>
        <v>#REF!</v>
      </c>
      <c r="I104" s="463" t="e">
        <f>IF(I$75&lt;12-#REF!+1+Kapitalbedarfsplanung!#REF!-1,0,+#REF!/#REF!/IF(12-#REF!+1+Kapitalbedarfsplanung!#REF!-1&lt;7,(#REF!-Kapitalbedarfsplanung!#REF!+1),(#REF!-Kapitalbedarfsplanung!#REF!+1)*2))</f>
        <v>#REF!</v>
      </c>
      <c r="J104" s="463" t="e">
        <f>IF(J$75&lt;12-#REF!+1+Kapitalbedarfsplanung!#REF!-1,0,+#REF!/#REF!/IF(12-#REF!+1+Kapitalbedarfsplanung!#REF!-1&lt;7,(#REF!-Kapitalbedarfsplanung!#REF!+1),(#REF!-Kapitalbedarfsplanung!#REF!+1)*2))</f>
        <v>#REF!</v>
      </c>
      <c r="K104" s="463" t="e">
        <f>IF(K$75&lt;12-#REF!+1+Kapitalbedarfsplanung!#REF!-1,0,+#REF!/#REF!/IF(12-#REF!+1+Kapitalbedarfsplanung!#REF!-1&lt;7,(#REF!-Kapitalbedarfsplanung!#REF!+1),(#REF!-Kapitalbedarfsplanung!#REF!+1)*2))</f>
        <v>#REF!</v>
      </c>
      <c r="L104" s="463" t="e">
        <f>IF(L$75&lt;12-#REF!+1+Kapitalbedarfsplanung!#REF!-1,0,+#REF!/#REF!/IF(12-#REF!+1+Kapitalbedarfsplanung!#REF!-1&lt;7,(#REF!-Kapitalbedarfsplanung!#REF!+1),(#REF!-Kapitalbedarfsplanung!#REF!+1)*2))</f>
        <v>#REF!</v>
      </c>
      <c r="M104" s="463" t="e">
        <f>IF(M$75&lt;12-#REF!+1+Kapitalbedarfsplanung!#REF!-1,0,+#REF!/#REF!/IF(12-#REF!+1+Kapitalbedarfsplanung!#REF!-1&lt;7,(#REF!-Kapitalbedarfsplanung!#REF!+1),(#REF!-Kapitalbedarfsplanung!#REF!+1)*2))</f>
        <v>#REF!</v>
      </c>
      <c r="N104" s="463" t="e">
        <f>IF(N$75&lt;12-#REF!+1+Kapitalbedarfsplanung!#REF!-1,0,+#REF!/#REF!/IF(12-#REF!+1+Kapitalbedarfsplanung!#REF!-1&lt;7,(#REF!-Kapitalbedarfsplanung!#REF!+1),(#REF!-Kapitalbedarfsplanung!#REF!+1)*2))</f>
        <v>#REF!</v>
      </c>
      <c r="O104" s="469" t="e">
        <f>IF(O$75&lt;12-#REF!+1+Kapitalbedarfsplanung!#REF!-1,0,+#REF!/#REF!/IF(12-#REF!+1+Kapitalbedarfsplanung!#REF!-1&lt;7,(#REF!-Kapitalbedarfsplanung!#REF!+1),(#REF!-Kapitalbedarfsplanung!#REF!+1)*2))</f>
        <v>#REF!</v>
      </c>
      <c r="P104" s="468" t="e">
        <f>IF((12-#REF!+1+Kapitalbedarfsplanung!#REF!-1)&lt;13,#REF!/#REF!/12,IF(P$75&lt;(12-#REF!+1+Kapitalbedarfsplanung!#REF!-1),0,IF((12-#REF!+1+Kapitalbedarfsplanung!#REF!-1)&lt;19,#REF!/#REF!/(24-(12-#REF!+1+Kapitalbedarfsplanung!#REF!-1-1)),#REF!/#REF!/(24-(12-#REF!+1+Kapitalbedarfsplanung!#REF!-1-1))/2)))</f>
        <v>#REF!</v>
      </c>
      <c r="Q104" s="463" t="e">
        <f>IF((12-#REF!+1+Kapitalbedarfsplanung!#REF!-1)&lt;13,#REF!/#REF!/12,IF(Q$75&lt;(12-#REF!+1+Kapitalbedarfsplanung!#REF!-1),0,IF((12-#REF!+1+Kapitalbedarfsplanung!#REF!-1)&lt;19,#REF!/#REF!/(24-(12-#REF!+1+Kapitalbedarfsplanung!#REF!-1-1)),#REF!/#REF!/(24-(12-#REF!+1+Kapitalbedarfsplanung!#REF!-1-1))/2)))</f>
        <v>#REF!</v>
      </c>
      <c r="R104" s="463" t="e">
        <f>IF((12-#REF!+1+Kapitalbedarfsplanung!#REF!-1)&lt;13,#REF!/#REF!/12,IF(R$75&lt;(12-#REF!+1+Kapitalbedarfsplanung!#REF!-1),0,IF((12-#REF!+1+Kapitalbedarfsplanung!#REF!-1)&lt;19,#REF!/#REF!/(24-(12-#REF!+1+Kapitalbedarfsplanung!#REF!-1-1)),#REF!/#REF!/(24-(12-#REF!+1+Kapitalbedarfsplanung!#REF!-1-1))/2)))</f>
        <v>#REF!</v>
      </c>
      <c r="S104" s="463" t="e">
        <f>IF((12-#REF!+1+Kapitalbedarfsplanung!#REF!-1)&lt;13,#REF!/#REF!/12,IF(S$75&lt;(12-#REF!+1+Kapitalbedarfsplanung!#REF!-1),0,IF((12-#REF!+1+Kapitalbedarfsplanung!#REF!-1)&lt;19,#REF!/#REF!/(24-(12-#REF!+1+Kapitalbedarfsplanung!#REF!-1-1)),#REF!/#REF!/(24-(12-#REF!+1+Kapitalbedarfsplanung!#REF!-1-1))/2)))</f>
        <v>#REF!</v>
      </c>
      <c r="T104" s="463" t="e">
        <f>IF((12-#REF!+1+Kapitalbedarfsplanung!#REF!-1)&lt;13,#REF!/#REF!/12,IF(T$75&lt;(12-#REF!+1+Kapitalbedarfsplanung!#REF!-1),0,IF((12-#REF!+1+Kapitalbedarfsplanung!#REF!-1)&lt;19,#REF!/#REF!/(24-(12-#REF!+1+Kapitalbedarfsplanung!#REF!-1-1)),#REF!/#REF!/(24-(12-#REF!+1+Kapitalbedarfsplanung!#REF!-1-1))/2)))</f>
        <v>#REF!</v>
      </c>
      <c r="U104" s="463" t="e">
        <f>IF((12-#REF!+1+Kapitalbedarfsplanung!#REF!-1)&lt;13,#REF!/#REF!/12,IF(U$75&lt;(12-#REF!+1+Kapitalbedarfsplanung!#REF!-1),0,IF((12-#REF!+1+Kapitalbedarfsplanung!#REF!-1)&lt;19,#REF!/#REF!/(24-(12-#REF!+1+Kapitalbedarfsplanung!#REF!-1-1)),#REF!/#REF!/(24-(12-#REF!+1+Kapitalbedarfsplanung!#REF!-1-1))/2)))</f>
        <v>#REF!</v>
      </c>
      <c r="V104" s="463" t="e">
        <f>IF((12-#REF!+1+Kapitalbedarfsplanung!#REF!-1)&lt;13,#REF!/#REF!/12,IF(V$75&lt;(12-#REF!+1+Kapitalbedarfsplanung!#REF!-1),0,IF((12-#REF!+1+Kapitalbedarfsplanung!#REF!-1)&lt;19,#REF!/#REF!/(24-(12-#REF!+1+Kapitalbedarfsplanung!#REF!-1-1)),#REF!/#REF!/(24-(12-#REF!+1+Kapitalbedarfsplanung!#REF!-1-1))/2)))</f>
        <v>#REF!</v>
      </c>
      <c r="W104" s="463" t="e">
        <f>IF((12-#REF!+1+Kapitalbedarfsplanung!#REF!-1)&lt;13,#REF!/#REF!/12,IF(W$75&lt;(12-#REF!+1+Kapitalbedarfsplanung!#REF!-1),0,IF((12-#REF!+1+Kapitalbedarfsplanung!#REF!-1)&lt;19,#REF!/#REF!/(24-(12-#REF!+1+Kapitalbedarfsplanung!#REF!-1-1)),#REF!/#REF!/(24-(12-#REF!+1+Kapitalbedarfsplanung!#REF!-1-1))/2)))</f>
        <v>#REF!</v>
      </c>
      <c r="X104" s="463" t="e">
        <f>IF((12-#REF!+1+Kapitalbedarfsplanung!#REF!-1)&lt;13,#REF!/#REF!/12,IF(X$75&lt;(12-#REF!+1+Kapitalbedarfsplanung!#REF!-1),0,IF((12-#REF!+1+Kapitalbedarfsplanung!#REF!-1)&lt;19,#REF!/#REF!/(24-(12-#REF!+1+Kapitalbedarfsplanung!#REF!-1-1)),#REF!/#REF!/(24-(12-#REF!+1+Kapitalbedarfsplanung!#REF!-1-1))/2)))</f>
        <v>#REF!</v>
      </c>
      <c r="Y104" s="463" t="e">
        <f>IF((12-#REF!+1+Kapitalbedarfsplanung!#REF!-1)&lt;13,#REF!/#REF!/12,IF(Y$75&lt;(12-#REF!+1+Kapitalbedarfsplanung!#REF!-1),0,IF((12-#REF!+1+Kapitalbedarfsplanung!#REF!-1)&lt;19,#REF!/#REF!/(24-(12-#REF!+1+Kapitalbedarfsplanung!#REF!-1-1)),#REF!/#REF!/(24-(12-#REF!+1+Kapitalbedarfsplanung!#REF!-1-1))/2)))</f>
        <v>#REF!</v>
      </c>
      <c r="Z104" s="463" t="e">
        <f>IF((12-#REF!+1+Kapitalbedarfsplanung!#REF!-1)&lt;13,#REF!/#REF!/12,IF(Z$75&lt;(12-#REF!+1+Kapitalbedarfsplanung!#REF!-1),0,IF((12-#REF!+1+Kapitalbedarfsplanung!#REF!-1)&lt;19,#REF!/#REF!/(24-(12-#REF!+1+Kapitalbedarfsplanung!#REF!-1-1)),#REF!/#REF!/(24-(12-#REF!+1+Kapitalbedarfsplanung!#REF!-1-1))/2)))</f>
        <v>#REF!</v>
      </c>
      <c r="AA104" s="469" t="e">
        <f>IF((12-#REF!+1+Kapitalbedarfsplanung!#REF!-1)&lt;13,#REF!/#REF!/12,IF(AA$75&lt;(12-#REF!+1+Kapitalbedarfsplanung!#REF!-1),0,IF((12-#REF!+1+Kapitalbedarfsplanung!#REF!-1)&lt;19,#REF!/#REF!/(24-(12-#REF!+1+Kapitalbedarfsplanung!#REF!-1-1)),#REF!/#REF!/(24-(12-#REF!+1+Kapitalbedarfsplanung!#REF!-1-1))/2)))</f>
        <v>#REF!</v>
      </c>
      <c r="AB104" s="468" t="e">
        <f>IF((12-#REF!+1+Kapitalbedarfsplanung!#REF!-1)&lt;25,#REF!/#REF!/12,IF(AB$75&lt;(12-#REF!+1+Kapitalbedarfsplanung!#REF!-1),0,IF((12-#REF!+1+Kapitalbedarfsplanung!#REF!-1)&lt;31,#REF!/#REF!/(36-(12-#REF!+1+Kapitalbedarfsplanung!#REF!-1-1)),#REF!/#REF!/(36-(12-#REF!+1+Kapitalbedarfsplanung!#REF!-1-1))/2)))</f>
        <v>#REF!</v>
      </c>
      <c r="AC104" s="463" t="e">
        <f>IF((12-#REF!+1+Kapitalbedarfsplanung!#REF!-1)&lt;25,#REF!/#REF!/12,IF(AC$75&lt;(12-#REF!+1+Kapitalbedarfsplanung!#REF!-1),0,IF((12-#REF!+1+Kapitalbedarfsplanung!#REF!-1)&lt;31,#REF!/#REF!/(36-(12-#REF!+1+Kapitalbedarfsplanung!#REF!-1-1)),#REF!/#REF!/(36-(12-#REF!+1+Kapitalbedarfsplanung!#REF!-1-1))/2)))</f>
        <v>#REF!</v>
      </c>
      <c r="AD104" s="463" t="e">
        <f>IF((12-#REF!+1+Kapitalbedarfsplanung!#REF!-1)&lt;25,#REF!/#REF!/12,IF(AD$75&lt;(12-#REF!+1+Kapitalbedarfsplanung!#REF!-1),0,IF((12-#REF!+1+Kapitalbedarfsplanung!#REF!-1)&lt;31,#REF!/#REF!/(36-(12-#REF!+1+Kapitalbedarfsplanung!#REF!-1-1)),#REF!/#REF!/(36-(12-#REF!+1+Kapitalbedarfsplanung!#REF!-1-1))/2)))</f>
        <v>#REF!</v>
      </c>
      <c r="AE104" s="463" t="e">
        <f>IF((12-#REF!+1+Kapitalbedarfsplanung!#REF!-1)&lt;25,#REF!/#REF!/12,IF(AE$75&lt;(12-#REF!+1+Kapitalbedarfsplanung!#REF!-1),0,IF((12-#REF!+1+Kapitalbedarfsplanung!#REF!-1)&lt;31,#REF!/#REF!/(36-(12-#REF!+1+Kapitalbedarfsplanung!#REF!-1-1)),#REF!/#REF!/(36-(12-#REF!+1+Kapitalbedarfsplanung!#REF!-1-1))/2)))</f>
        <v>#REF!</v>
      </c>
      <c r="AF104" s="463" t="e">
        <f>IF((12-#REF!+1+Kapitalbedarfsplanung!#REF!-1)&lt;25,#REF!/#REF!/12,IF(AF$75&lt;(12-#REF!+1+Kapitalbedarfsplanung!#REF!-1),0,IF((12-#REF!+1+Kapitalbedarfsplanung!#REF!-1)&lt;31,#REF!/#REF!/(36-(12-#REF!+1+Kapitalbedarfsplanung!#REF!-1-1)),#REF!/#REF!/(36-(12-#REF!+1+Kapitalbedarfsplanung!#REF!-1-1))/2)))</f>
        <v>#REF!</v>
      </c>
      <c r="AG104" s="463" t="e">
        <f>IF((12-#REF!+1+Kapitalbedarfsplanung!#REF!-1)&lt;25,#REF!/#REF!/12,IF(AG$75&lt;(12-#REF!+1+Kapitalbedarfsplanung!#REF!-1),0,IF((12-#REF!+1+Kapitalbedarfsplanung!#REF!-1)&lt;31,#REF!/#REF!/(36-(12-#REF!+1+Kapitalbedarfsplanung!#REF!-1-1)),#REF!/#REF!/(36-(12-#REF!+1+Kapitalbedarfsplanung!#REF!-1-1))/2)))</f>
        <v>#REF!</v>
      </c>
      <c r="AH104" s="463" t="e">
        <f>IF((12-#REF!+1+Kapitalbedarfsplanung!#REF!-1)&lt;25,#REF!/#REF!/12,IF(AH$75&lt;(12-#REF!+1+Kapitalbedarfsplanung!#REF!-1),0,IF((12-#REF!+1+Kapitalbedarfsplanung!#REF!-1)&lt;31,#REF!/#REF!/(36-(12-#REF!+1+Kapitalbedarfsplanung!#REF!-1-1)),#REF!/#REF!/(36-(12-#REF!+1+Kapitalbedarfsplanung!#REF!-1-1))/2)))</f>
        <v>#REF!</v>
      </c>
      <c r="AI104" s="463" t="e">
        <f>IF((12-#REF!+1+Kapitalbedarfsplanung!#REF!-1)&lt;25,#REF!/#REF!/12,IF(AI$75&lt;(12-#REF!+1+Kapitalbedarfsplanung!#REF!-1),0,IF((12-#REF!+1+Kapitalbedarfsplanung!#REF!-1)&lt;31,#REF!/#REF!/(36-(12-#REF!+1+Kapitalbedarfsplanung!#REF!-1-1)),#REF!/#REF!/(36-(12-#REF!+1+Kapitalbedarfsplanung!#REF!-1-1))/2)))</f>
        <v>#REF!</v>
      </c>
      <c r="AJ104" s="463" t="e">
        <f>IF((12-#REF!+1+Kapitalbedarfsplanung!#REF!-1)&lt;25,#REF!/#REF!/12,IF(AJ$75&lt;(12-#REF!+1+Kapitalbedarfsplanung!#REF!-1),0,IF((12-#REF!+1+Kapitalbedarfsplanung!#REF!-1)&lt;31,#REF!/#REF!/(36-(12-#REF!+1+Kapitalbedarfsplanung!#REF!-1-1)),#REF!/#REF!/(36-(12-#REF!+1+Kapitalbedarfsplanung!#REF!-1-1))/2)))</f>
        <v>#REF!</v>
      </c>
      <c r="AK104" s="463" t="e">
        <f>IF((12-#REF!+1+Kapitalbedarfsplanung!#REF!-1)&lt;25,#REF!/#REF!/12,IF(AK$75&lt;(12-#REF!+1+Kapitalbedarfsplanung!#REF!-1),0,IF((12-#REF!+1+Kapitalbedarfsplanung!#REF!-1)&lt;31,#REF!/#REF!/(36-(12-#REF!+1+Kapitalbedarfsplanung!#REF!-1-1)),#REF!/#REF!/(36-(12-#REF!+1+Kapitalbedarfsplanung!#REF!-1-1))/2)))</f>
        <v>#REF!</v>
      </c>
      <c r="AL104" s="463" t="e">
        <f>IF((12-#REF!+1+Kapitalbedarfsplanung!#REF!-1)&lt;25,#REF!/#REF!/12,IF(AL$75&lt;(12-#REF!+1+Kapitalbedarfsplanung!#REF!-1),0,IF((12-#REF!+1+Kapitalbedarfsplanung!#REF!-1)&lt;31,#REF!/#REF!/(36-(12-#REF!+1+Kapitalbedarfsplanung!#REF!-1-1)),#REF!/#REF!/(36-(12-#REF!+1+Kapitalbedarfsplanung!#REF!-1-1))/2)))</f>
        <v>#REF!</v>
      </c>
      <c r="AM104" s="469" t="e">
        <f>IF((12-#REF!+1+Kapitalbedarfsplanung!#REF!-1)&lt;25,#REF!/#REF!/12,IF(AM$75&lt;(12-#REF!+1+Kapitalbedarfsplanung!#REF!-1),0,IF((12-#REF!+1+Kapitalbedarfsplanung!#REF!-1)&lt;31,#REF!/#REF!/(36-(12-#REF!+1+Kapitalbedarfsplanung!#REF!-1-1)),#REF!/#REF!/(36-(12-#REF!+1+Kapitalbedarfsplanung!#REF!-1-1))/2)))</f>
        <v>#REF!</v>
      </c>
    </row>
    <row r="105" spans="2:39" ht="15.75">
      <c r="B105" s="26" t="s">
        <v>11</v>
      </c>
      <c r="C105" s="445"/>
      <c r="D105" s="468" t="e">
        <f>IF(D$75&lt;12-#REF!+1+Kapitalbedarfsplanung!#REF!-1,0,+#REF!/#REF!/IF(12-#REF!+1+Kapitalbedarfsplanung!#REF!-1&lt;7,(#REF!-Kapitalbedarfsplanung!#REF!+1),(#REF!-Kapitalbedarfsplanung!#REF!+1)*2))</f>
        <v>#REF!</v>
      </c>
      <c r="E105" s="463" t="e">
        <f>IF(E$75&lt;12-#REF!+1+Kapitalbedarfsplanung!#REF!-1,0,+#REF!/#REF!/IF(12-#REF!+1+Kapitalbedarfsplanung!#REF!-1&lt;7,(#REF!-Kapitalbedarfsplanung!#REF!+1),(#REF!-Kapitalbedarfsplanung!#REF!+1)*2))</f>
        <v>#REF!</v>
      </c>
      <c r="F105" s="463" t="e">
        <f>IF(F$75&lt;12-#REF!+1+Kapitalbedarfsplanung!#REF!-1,0,+#REF!/#REF!/IF(12-#REF!+1+Kapitalbedarfsplanung!#REF!-1&lt;7,(#REF!-Kapitalbedarfsplanung!#REF!+1),(#REF!-Kapitalbedarfsplanung!#REF!+1)*2))</f>
        <v>#REF!</v>
      </c>
      <c r="G105" s="463" t="e">
        <f>IF(G$75&lt;12-#REF!+1+Kapitalbedarfsplanung!#REF!-1,0,+#REF!/#REF!/IF(12-#REF!+1+Kapitalbedarfsplanung!#REF!-1&lt;7,(#REF!-Kapitalbedarfsplanung!#REF!+1),(#REF!-Kapitalbedarfsplanung!#REF!+1)*2))</f>
        <v>#REF!</v>
      </c>
      <c r="H105" s="463" t="e">
        <f>IF(H$75&lt;12-#REF!+1+Kapitalbedarfsplanung!#REF!-1,0,+#REF!/#REF!/IF(12-#REF!+1+Kapitalbedarfsplanung!#REF!-1&lt;7,(#REF!-Kapitalbedarfsplanung!#REF!+1),(#REF!-Kapitalbedarfsplanung!#REF!+1)*2))</f>
        <v>#REF!</v>
      </c>
      <c r="I105" s="463" t="e">
        <f>IF(I$75&lt;12-#REF!+1+Kapitalbedarfsplanung!#REF!-1,0,+#REF!/#REF!/IF(12-#REF!+1+Kapitalbedarfsplanung!#REF!-1&lt;7,(#REF!-Kapitalbedarfsplanung!#REF!+1),(#REF!-Kapitalbedarfsplanung!#REF!+1)*2))</f>
        <v>#REF!</v>
      </c>
      <c r="J105" s="463" t="e">
        <f>IF(J$75&lt;12-#REF!+1+Kapitalbedarfsplanung!#REF!-1,0,+#REF!/#REF!/IF(12-#REF!+1+Kapitalbedarfsplanung!#REF!-1&lt;7,(#REF!-Kapitalbedarfsplanung!#REF!+1),(#REF!-Kapitalbedarfsplanung!#REF!+1)*2))</f>
        <v>#REF!</v>
      </c>
      <c r="K105" s="463" t="e">
        <f>IF(K$75&lt;12-#REF!+1+Kapitalbedarfsplanung!#REF!-1,0,+#REF!/#REF!/IF(12-#REF!+1+Kapitalbedarfsplanung!#REF!-1&lt;7,(#REF!-Kapitalbedarfsplanung!#REF!+1),(#REF!-Kapitalbedarfsplanung!#REF!+1)*2))</f>
        <v>#REF!</v>
      </c>
      <c r="L105" s="463" t="e">
        <f>IF(L$75&lt;12-#REF!+1+Kapitalbedarfsplanung!#REF!-1,0,+#REF!/#REF!/IF(12-#REF!+1+Kapitalbedarfsplanung!#REF!-1&lt;7,(#REF!-Kapitalbedarfsplanung!#REF!+1),(#REF!-Kapitalbedarfsplanung!#REF!+1)*2))</f>
        <v>#REF!</v>
      </c>
      <c r="M105" s="463" t="e">
        <f>IF(M$75&lt;12-#REF!+1+Kapitalbedarfsplanung!#REF!-1,0,+#REF!/#REF!/IF(12-#REF!+1+Kapitalbedarfsplanung!#REF!-1&lt;7,(#REF!-Kapitalbedarfsplanung!#REF!+1),(#REF!-Kapitalbedarfsplanung!#REF!+1)*2))</f>
        <v>#REF!</v>
      </c>
      <c r="N105" s="463" t="e">
        <f>IF(N$75&lt;12-#REF!+1+Kapitalbedarfsplanung!#REF!-1,0,+#REF!/#REF!/IF(12-#REF!+1+Kapitalbedarfsplanung!#REF!-1&lt;7,(#REF!-Kapitalbedarfsplanung!#REF!+1),(#REF!-Kapitalbedarfsplanung!#REF!+1)*2))</f>
        <v>#REF!</v>
      </c>
      <c r="O105" s="469" t="e">
        <f>IF(O$75&lt;12-#REF!+1+Kapitalbedarfsplanung!#REF!-1,0,+#REF!/#REF!/IF(12-#REF!+1+Kapitalbedarfsplanung!#REF!-1&lt;7,(#REF!-Kapitalbedarfsplanung!#REF!+1),(#REF!-Kapitalbedarfsplanung!#REF!+1)*2))</f>
        <v>#REF!</v>
      </c>
      <c r="P105" s="468" t="e">
        <f>IF((12-#REF!+1+Kapitalbedarfsplanung!#REF!-1)&lt;13,#REF!/#REF!/12,IF(P$75&lt;(12-#REF!+1+Kapitalbedarfsplanung!#REF!-1),0,IF((12-#REF!+1+Kapitalbedarfsplanung!#REF!-1)&lt;19,#REF!/#REF!/(24-(12-#REF!+1+Kapitalbedarfsplanung!#REF!-1-1)),#REF!/#REF!/(24-(12-#REF!+1+Kapitalbedarfsplanung!#REF!-1-1))/2)))</f>
        <v>#REF!</v>
      </c>
      <c r="Q105" s="463" t="e">
        <f>IF((12-#REF!+1+Kapitalbedarfsplanung!#REF!-1)&lt;13,#REF!/#REF!/12,IF(Q$75&lt;(12-#REF!+1+Kapitalbedarfsplanung!#REF!-1),0,IF((12-#REF!+1+Kapitalbedarfsplanung!#REF!-1)&lt;19,#REF!/#REF!/(24-(12-#REF!+1+Kapitalbedarfsplanung!#REF!-1-1)),#REF!/#REF!/(24-(12-#REF!+1+Kapitalbedarfsplanung!#REF!-1-1))/2)))</f>
        <v>#REF!</v>
      </c>
      <c r="R105" s="463" t="e">
        <f>IF((12-#REF!+1+Kapitalbedarfsplanung!#REF!-1)&lt;13,#REF!/#REF!/12,IF(R$75&lt;(12-#REF!+1+Kapitalbedarfsplanung!#REF!-1),0,IF((12-#REF!+1+Kapitalbedarfsplanung!#REF!-1)&lt;19,#REF!/#REF!/(24-(12-#REF!+1+Kapitalbedarfsplanung!#REF!-1-1)),#REF!/#REF!/(24-(12-#REF!+1+Kapitalbedarfsplanung!#REF!-1-1))/2)))</f>
        <v>#REF!</v>
      </c>
      <c r="S105" s="463" t="e">
        <f>IF((12-#REF!+1+Kapitalbedarfsplanung!#REF!-1)&lt;13,#REF!/#REF!/12,IF(S$75&lt;(12-#REF!+1+Kapitalbedarfsplanung!#REF!-1),0,IF((12-#REF!+1+Kapitalbedarfsplanung!#REF!-1)&lt;19,#REF!/#REF!/(24-(12-#REF!+1+Kapitalbedarfsplanung!#REF!-1-1)),#REF!/#REF!/(24-(12-#REF!+1+Kapitalbedarfsplanung!#REF!-1-1))/2)))</f>
        <v>#REF!</v>
      </c>
      <c r="T105" s="463" t="e">
        <f>IF((12-#REF!+1+Kapitalbedarfsplanung!#REF!-1)&lt;13,#REF!/#REF!/12,IF(T$75&lt;(12-#REF!+1+Kapitalbedarfsplanung!#REF!-1),0,IF((12-#REF!+1+Kapitalbedarfsplanung!#REF!-1)&lt;19,#REF!/#REF!/(24-(12-#REF!+1+Kapitalbedarfsplanung!#REF!-1-1)),#REF!/#REF!/(24-(12-#REF!+1+Kapitalbedarfsplanung!#REF!-1-1))/2)))</f>
        <v>#REF!</v>
      </c>
      <c r="U105" s="463" t="e">
        <f>IF((12-#REF!+1+Kapitalbedarfsplanung!#REF!-1)&lt;13,#REF!/#REF!/12,IF(U$75&lt;(12-#REF!+1+Kapitalbedarfsplanung!#REF!-1),0,IF((12-#REF!+1+Kapitalbedarfsplanung!#REF!-1)&lt;19,#REF!/#REF!/(24-(12-#REF!+1+Kapitalbedarfsplanung!#REF!-1-1)),#REF!/#REF!/(24-(12-#REF!+1+Kapitalbedarfsplanung!#REF!-1-1))/2)))</f>
        <v>#REF!</v>
      </c>
      <c r="V105" s="463" t="e">
        <f>IF((12-#REF!+1+Kapitalbedarfsplanung!#REF!-1)&lt;13,#REF!/#REF!/12,IF(V$75&lt;(12-#REF!+1+Kapitalbedarfsplanung!#REF!-1),0,IF((12-#REF!+1+Kapitalbedarfsplanung!#REF!-1)&lt;19,#REF!/#REF!/(24-(12-#REF!+1+Kapitalbedarfsplanung!#REF!-1-1)),#REF!/#REF!/(24-(12-#REF!+1+Kapitalbedarfsplanung!#REF!-1-1))/2)))</f>
        <v>#REF!</v>
      </c>
      <c r="W105" s="463" t="e">
        <f>IF((12-#REF!+1+Kapitalbedarfsplanung!#REF!-1)&lt;13,#REF!/#REF!/12,IF(W$75&lt;(12-#REF!+1+Kapitalbedarfsplanung!#REF!-1),0,IF((12-#REF!+1+Kapitalbedarfsplanung!#REF!-1)&lt;19,#REF!/#REF!/(24-(12-#REF!+1+Kapitalbedarfsplanung!#REF!-1-1)),#REF!/#REF!/(24-(12-#REF!+1+Kapitalbedarfsplanung!#REF!-1-1))/2)))</f>
        <v>#REF!</v>
      </c>
      <c r="X105" s="463" t="e">
        <f>IF((12-#REF!+1+Kapitalbedarfsplanung!#REF!-1)&lt;13,#REF!/#REF!/12,IF(X$75&lt;(12-#REF!+1+Kapitalbedarfsplanung!#REF!-1),0,IF((12-#REF!+1+Kapitalbedarfsplanung!#REF!-1)&lt;19,#REF!/#REF!/(24-(12-#REF!+1+Kapitalbedarfsplanung!#REF!-1-1)),#REF!/#REF!/(24-(12-#REF!+1+Kapitalbedarfsplanung!#REF!-1-1))/2)))</f>
        <v>#REF!</v>
      </c>
      <c r="Y105" s="463" t="e">
        <f>IF((12-#REF!+1+Kapitalbedarfsplanung!#REF!-1)&lt;13,#REF!/#REF!/12,IF(Y$75&lt;(12-#REF!+1+Kapitalbedarfsplanung!#REF!-1),0,IF((12-#REF!+1+Kapitalbedarfsplanung!#REF!-1)&lt;19,#REF!/#REF!/(24-(12-#REF!+1+Kapitalbedarfsplanung!#REF!-1-1)),#REF!/#REF!/(24-(12-#REF!+1+Kapitalbedarfsplanung!#REF!-1-1))/2)))</f>
        <v>#REF!</v>
      </c>
      <c r="Z105" s="463" t="e">
        <f>IF((12-#REF!+1+Kapitalbedarfsplanung!#REF!-1)&lt;13,#REF!/#REF!/12,IF(Z$75&lt;(12-#REF!+1+Kapitalbedarfsplanung!#REF!-1),0,IF((12-#REF!+1+Kapitalbedarfsplanung!#REF!-1)&lt;19,#REF!/#REF!/(24-(12-#REF!+1+Kapitalbedarfsplanung!#REF!-1-1)),#REF!/#REF!/(24-(12-#REF!+1+Kapitalbedarfsplanung!#REF!-1-1))/2)))</f>
        <v>#REF!</v>
      </c>
      <c r="AA105" s="469" t="e">
        <f>IF((12-#REF!+1+Kapitalbedarfsplanung!#REF!-1)&lt;13,#REF!/#REF!/12,IF(AA$75&lt;(12-#REF!+1+Kapitalbedarfsplanung!#REF!-1),0,IF((12-#REF!+1+Kapitalbedarfsplanung!#REF!-1)&lt;19,#REF!/#REF!/(24-(12-#REF!+1+Kapitalbedarfsplanung!#REF!-1-1)),#REF!/#REF!/(24-(12-#REF!+1+Kapitalbedarfsplanung!#REF!-1-1))/2)))</f>
        <v>#REF!</v>
      </c>
      <c r="AB105" s="468" t="e">
        <f>IF((12-#REF!+1+Kapitalbedarfsplanung!#REF!-1)&lt;25,#REF!/#REF!/12,IF(AB$75&lt;(12-#REF!+1+Kapitalbedarfsplanung!#REF!-1),0,IF((12-#REF!+1+Kapitalbedarfsplanung!#REF!-1)&lt;31,#REF!/#REF!/(36-(12-#REF!+1+Kapitalbedarfsplanung!#REF!-1-1)),#REF!/#REF!/(36-(12-#REF!+1+Kapitalbedarfsplanung!#REF!-1-1))/2)))</f>
        <v>#REF!</v>
      </c>
      <c r="AC105" s="463" t="e">
        <f>IF((12-#REF!+1+Kapitalbedarfsplanung!#REF!-1)&lt;25,#REF!/#REF!/12,IF(AC$75&lt;(12-#REF!+1+Kapitalbedarfsplanung!#REF!-1),0,IF((12-#REF!+1+Kapitalbedarfsplanung!#REF!-1)&lt;31,#REF!/#REF!/(36-(12-#REF!+1+Kapitalbedarfsplanung!#REF!-1-1)),#REF!/#REF!/(36-(12-#REF!+1+Kapitalbedarfsplanung!#REF!-1-1))/2)))</f>
        <v>#REF!</v>
      </c>
      <c r="AD105" s="463" t="e">
        <f>IF((12-#REF!+1+Kapitalbedarfsplanung!#REF!-1)&lt;25,#REF!/#REF!/12,IF(AD$75&lt;(12-#REF!+1+Kapitalbedarfsplanung!#REF!-1),0,IF((12-#REF!+1+Kapitalbedarfsplanung!#REF!-1)&lt;31,#REF!/#REF!/(36-(12-#REF!+1+Kapitalbedarfsplanung!#REF!-1-1)),#REF!/#REF!/(36-(12-#REF!+1+Kapitalbedarfsplanung!#REF!-1-1))/2)))</f>
        <v>#REF!</v>
      </c>
      <c r="AE105" s="463" t="e">
        <f>IF((12-#REF!+1+Kapitalbedarfsplanung!#REF!-1)&lt;25,#REF!/#REF!/12,IF(AE$75&lt;(12-#REF!+1+Kapitalbedarfsplanung!#REF!-1),0,IF((12-#REF!+1+Kapitalbedarfsplanung!#REF!-1)&lt;31,#REF!/#REF!/(36-(12-#REF!+1+Kapitalbedarfsplanung!#REF!-1-1)),#REF!/#REF!/(36-(12-#REF!+1+Kapitalbedarfsplanung!#REF!-1-1))/2)))</f>
        <v>#REF!</v>
      </c>
      <c r="AF105" s="463" t="e">
        <f>IF((12-#REF!+1+Kapitalbedarfsplanung!#REF!-1)&lt;25,#REF!/#REF!/12,IF(AF$75&lt;(12-#REF!+1+Kapitalbedarfsplanung!#REF!-1),0,IF((12-#REF!+1+Kapitalbedarfsplanung!#REF!-1)&lt;31,#REF!/#REF!/(36-(12-#REF!+1+Kapitalbedarfsplanung!#REF!-1-1)),#REF!/#REF!/(36-(12-#REF!+1+Kapitalbedarfsplanung!#REF!-1-1))/2)))</f>
        <v>#REF!</v>
      </c>
      <c r="AG105" s="463" t="e">
        <f>IF((12-#REF!+1+Kapitalbedarfsplanung!#REF!-1)&lt;25,#REF!/#REF!/12,IF(AG$75&lt;(12-#REF!+1+Kapitalbedarfsplanung!#REF!-1),0,IF((12-#REF!+1+Kapitalbedarfsplanung!#REF!-1)&lt;31,#REF!/#REF!/(36-(12-#REF!+1+Kapitalbedarfsplanung!#REF!-1-1)),#REF!/#REF!/(36-(12-#REF!+1+Kapitalbedarfsplanung!#REF!-1-1))/2)))</f>
        <v>#REF!</v>
      </c>
      <c r="AH105" s="463" t="e">
        <f>IF((12-#REF!+1+Kapitalbedarfsplanung!#REF!-1)&lt;25,#REF!/#REF!/12,IF(AH$75&lt;(12-#REF!+1+Kapitalbedarfsplanung!#REF!-1),0,IF((12-#REF!+1+Kapitalbedarfsplanung!#REF!-1)&lt;31,#REF!/#REF!/(36-(12-#REF!+1+Kapitalbedarfsplanung!#REF!-1-1)),#REF!/#REF!/(36-(12-#REF!+1+Kapitalbedarfsplanung!#REF!-1-1))/2)))</f>
        <v>#REF!</v>
      </c>
      <c r="AI105" s="463" t="e">
        <f>IF((12-#REF!+1+Kapitalbedarfsplanung!#REF!-1)&lt;25,#REF!/#REF!/12,IF(AI$75&lt;(12-#REF!+1+Kapitalbedarfsplanung!#REF!-1),0,IF((12-#REF!+1+Kapitalbedarfsplanung!#REF!-1)&lt;31,#REF!/#REF!/(36-(12-#REF!+1+Kapitalbedarfsplanung!#REF!-1-1)),#REF!/#REF!/(36-(12-#REF!+1+Kapitalbedarfsplanung!#REF!-1-1))/2)))</f>
        <v>#REF!</v>
      </c>
      <c r="AJ105" s="463" t="e">
        <f>IF((12-#REF!+1+Kapitalbedarfsplanung!#REF!-1)&lt;25,#REF!/#REF!/12,IF(AJ$75&lt;(12-#REF!+1+Kapitalbedarfsplanung!#REF!-1),0,IF((12-#REF!+1+Kapitalbedarfsplanung!#REF!-1)&lt;31,#REF!/#REF!/(36-(12-#REF!+1+Kapitalbedarfsplanung!#REF!-1-1)),#REF!/#REF!/(36-(12-#REF!+1+Kapitalbedarfsplanung!#REF!-1-1))/2)))</f>
        <v>#REF!</v>
      </c>
      <c r="AK105" s="463" t="e">
        <f>IF((12-#REF!+1+Kapitalbedarfsplanung!#REF!-1)&lt;25,#REF!/#REF!/12,IF(AK$75&lt;(12-#REF!+1+Kapitalbedarfsplanung!#REF!-1),0,IF((12-#REF!+1+Kapitalbedarfsplanung!#REF!-1)&lt;31,#REF!/#REF!/(36-(12-#REF!+1+Kapitalbedarfsplanung!#REF!-1-1)),#REF!/#REF!/(36-(12-#REF!+1+Kapitalbedarfsplanung!#REF!-1-1))/2)))</f>
        <v>#REF!</v>
      </c>
      <c r="AL105" s="463" t="e">
        <f>IF((12-#REF!+1+Kapitalbedarfsplanung!#REF!-1)&lt;25,#REF!/#REF!/12,IF(AL$75&lt;(12-#REF!+1+Kapitalbedarfsplanung!#REF!-1),0,IF((12-#REF!+1+Kapitalbedarfsplanung!#REF!-1)&lt;31,#REF!/#REF!/(36-(12-#REF!+1+Kapitalbedarfsplanung!#REF!-1-1)),#REF!/#REF!/(36-(12-#REF!+1+Kapitalbedarfsplanung!#REF!-1-1))/2)))</f>
        <v>#REF!</v>
      </c>
      <c r="AM105" s="469" t="e">
        <f>IF((12-#REF!+1+Kapitalbedarfsplanung!#REF!-1)&lt;25,#REF!/#REF!/12,IF(AM$75&lt;(12-#REF!+1+Kapitalbedarfsplanung!#REF!-1),0,IF((12-#REF!+1+Kapitalbedarfsplanung!#REF!-1)&lt;31,#REF!/#REF!/(36-(12-#REF!+1+Kapitalbedarfsplanung!#REF!-1-1)),#REF!/#REF!/(36-(12-#REF!+1+Kapitalbedarfsplanung!#REF!-1-1))/2)))</f>
        <v>#REF!</v>
      </c>
    </row>
    <row r="106" spans="2:39" ht="15.75">
      <c r="B106" s="26" t="s">
        <v>11</v>
      </c>
      <c r="C106" s="445"/>
      <c r="D106" s="468" t="e">
        <f>IF(D$75&lt;12-#REF!+1+Kapitalbedarfsplanung!#REF!-1,0,+#REF!/#REF!/IF(12-#REF!+1+Kapitalbedarfsplanung!#REF!-1&lt;7,(#REF!-Kapitalbedarfsplanung!#REF!+1),(#REF!-Kapitalbedarfsplanung!#REF!+1)*2))</f>
        <v>#REF!</v>
      </c>
      <c r="E106" s="463" t="e">
        <f>IF(E$75&lt;12-#REF!+1+Kapitalbedarfsplanung!#REF!-1,0,+#REF!/#REF!/IF(12-#REF!+1+Kapitalbedarfsplanung!#REF!-1&lt;7,(#REF!-Kapitalbedarfsplanung!#REF!+1),(#REF!-Kapitalbedarfsplanung!#REF!+1)*2))</f>
        <v>#REF!</v>
      </c>
      <c r="F106" s="463" t="e">
        <f>IF(F$75&lt;12-#REF!+1+Kapitalbedarfsplanung!#REF!-1,0,+#REF!/#REF!/IF(12-#REF!+1+Kapitalbedarfsplanung!#REF!-1&lt;7,(#REF!-Kapitalbedarfsplanung!#REF!+1),(#REF!-Kapitalbedarfsplanung!#REF!+1)*2))</f>
        <v>#REF!</v>
      </c>
      <c r="G106" s="463" t="e">
        <f>IF(G$75&lt;12-#REF!+1+Kapitalbedarfsplanung!#REF!-1,0,+#REF!/#REF!/IF(12-#REF!+1+Kapitalbedarfsplanung!#REF!-1&lt;7,(#REF!-Kapitalbedarfsplanung!#REF!+1),(#REF!-Kapitalbedarfsplanung!#REF!+1)*2))</f>
        <v>#REF!</v>
      </c>
      <c r="H106" s="463" t="e">
        <f>IF(H$75&lt;12-#REF!+1+Kapitalbedarfsplanung!#REF!-1,0,+#REF!/#REF!/IF(12-#REF!+1+Kapitalbedarfsplanung!#REF!-1&lt;7,(#REF!-Kapitalbedarfsplanung!#REF!+1),(#REF!-Kapitalbedarfsplanung!#REF!+1)*2))</f>
        <v>#REF!</v>
      </c>
      <c r="I106" s="463" t="e">
        <f>IF(I$75&lt;12-#REF!+1+Kapitalbedarfsplanung!#REF!-1,0,+#REF!/#REF!/IF(12-#REF!+1+Kapitalbedarfsplanung!#REF!-1&lt;7,(#REF!-Kapitalbedarfsplanung!#REF!+1),(#REF!-Kapitalbedarfsplanung!#REF!+1)*2))</f>
        <v>#REF!</v>
      </c>
      <c r="J106" s="463" t="e">
        <f>IF(J$75&lt;12-#REF!+1+Kapitalbedarfsplanung!#REF!-1,0,+#REF!/#REF!/IF(12-#REF!+1+Kapitalbedarfsplanung!#REF!-1&lt;7,(#REF!-Kapitalbedarfsplanung!#REF!+1),(#REF!-Kapitalbedarfsplanung!#REF!+1)*2))</f>
        <v>#REF!</v>
      </c>
      <c r="K106" s="463" t="e">
        <f>IF(K$75&lt;12-#REF!+1+Kapitalbedarfsplanung!#REF!-1,0,+#REF!/#REF!/IF(12-#REF!+1+Kapitalbedarfsplanung!#REF!-1&lt;7,(#REF!-Kapitalbedarfsplanung!#REF!+1),(#REF!-Kapitalbedarfsplanung!#REF!+1)*2))</f>
        <v>#REF!</v>
      </c>
      <c r="L106" s="463" t="e">
        <f>IF(L$75&lt;12-#REF!+1+Kapitalbedarfsplanung!#REF!-1,0,+#REF!/#REF!/IF(12-#REF!+1+Kapitalbedarfsplanung!#REF!-1&lt;7,(#REF!-Kapitalbedarfsplanung!#REF!+1),(#REF!-Kapitalbedarfsplanung!#REF!+1)*2))</f>
        <v>#REF!</v>
      </c>
      <c r="M106" s="463" t="e">
        <f>IF(M$75&lt;12-#REF!+1+Kapitalbedarfsplanung!#REF!-1,0,+#REF!/#REF!/IF(12-#REF!+1+Kapitalbedarfsplanung!#REF!-1&lt;7,(#REF!-Kapitalbedarfsplanung!#REF!+1),(#REF!-Kapitalbedarfsplanung!#REF!+1)*2))</f>
        <v>#REF!</v>
      </c>
      <c r="N106" s="463" t="e">
        <f>IF(N$75&lt;12-#REF!+1+Kapitalbedarfsplanung!#REF!-1,0,+#REF!/#REF!/IF(12-#REF!+1+Kapitalbedarfsplanung!#REF!-1&lt;7,(#REF!-Kapitalbedarfsplanung!#REF!+1),(#REF!-Kapitalbedarfsplanung!#REF!+1)*2))</f>
        <v>#REF!</v>
      </c>
      <c r="O106" s="469" t="e">
        <f>IF(O$75&lt;12-#REF!+1+Kapitalbedarfsplanung!#REF!-1,0,+#REF!/#REF!/IF(12-#REF!+1+Kapitalbedarfsplanung!#REF!-1&lt;7,(#REF!-Kapitalbedarfsplanung!#REF!+1),(#REF!-Kapitalbedarfsplanung!#REF!+1)*2))</f>
        <v>#REF!</v>
      </c>
      <c r="P106" s="468" t="e">
        <f>IF((12-#REF!+1+Kapitalbedarfsplanung!#REF!-1)&lt;13,#REF!/#REF!/12,IF(P$75&lt;(12-#REF!+1+Kapitalbedarfsplanung!#REF!-1),0,IF((12-#REF!+1+Kapitalbedarfsplanung!#REF!-1)&lt;19,#REF!/#REF!/(24-(12-#REF!+1+Kapitalbedarfsplanung!#REF!-1-1)),#REF!/#REF!/(24-(12-#REF!+1+Kapitalbedarfsplanung!#REF!-1-1))/2)))</f>
        <v>#REF!</v>
      </c>
      <c r="Q106" s="463" t="e">
        <f>IF((12-#REF!+1+Kapitalbedarfsplanung!#REF!-1)&lt;13,#REF!/#REF!/12,IF(Q$75&lt;(12-#REF!+1+Kapitalbedarfsplanung!#REF!-1),0,IF((12-#REF!+1+Kapitalbedarfsplanung!#REF!-1)&lt;19,#REF!/#REF!/(24-(12-#REF!+1+Kapitalbedarfsplanung!#REF!-1-1)),#REF!/#REF!/(24-(12-#REF!+1+Kapitalbedarfsplanung!#REF!-1-1))/2)))</f>
        <v>#REF!</v>
      </c>
      <c r="R106" s="463" t="e">
        <f>IF((12-#REF!+1+Kapitalbedarfsplanung!#REF!-1)&lt;13,#REF!/#REF!/12,IF(R$75&lt;(12-#REF!+1+Kapitalbedarfsplanung!#REF!-1),0,IF((12-#REF!+1+Kapitalbedarfsplanung!#REF!-1)&lt;19,#REF!/#REF!/(24-(12-#REF!+1+Kapitalbedarfsplanung!#REF!-1-1)),#REF!/#REF!/(24-(12-#REF!+1+Kapitalbedarfsplanung!#REF!-1-1))/2)))</f>
        <v>#REF!</v>
      </c>
      <c r="S106" s="463" t="e">
        <f>IF((12-#REF!+1+Kapitalbedarfsplanung!#REF!-1)&lt;13,#REF!/#REF!/12,IF(S$75&lt;(12-#REF!+1+Kapitalbedarfsplanung!#REF!-1),0,IF((12-#REF!+1+Kapitalbedarfsplanung!#REF!-1)&lt;19,#REF!/#REF!/(24-(12-#REF!+1+Kapitalbedarfsplanung!#REF!-1-1)),#REF!/#REF!/(24-(12-#REF!+1+Kapitalbedarfsplanung!#REF!-1-1))/2)))</f>
        <v>#REF!</v>
      </c>
      <c r="T106" s="463" t="e">
        <f>IF((12-#REF!+1+Kapitalbedarfsplanung!#REF!-1)&lt;13,#REF!/#REF!/12,IF(T$75&lt;(12-#REF!+1+Kapitalbedarfsplanung!#REF!-1),0,IF((12-#REF!+1+Kapitalbedarfsplanung!#REF!-1)&lt;19,#REF!/#REF!/(24-(12-#REF!+1+Kapitalbedarfsplanung!#REF!-1-1)),#REF!/#REF!/(24-(12-#REF!+1+Kapitalbedarfsplanung!#REF!-1-1))/2)))</f>
        <v>#REF!</v>
      </c>
      <c r="U106" s="463" t="e">
        <f>IF((12-#REF!+1+Kapitalbedarfsplanung!#REF!-1)&lt;13,#REF!/#REF!/12,IF(U$75&lt;(12-#REF!+1+Kapitalbedarfsplanung!#REF!-1),0,IF((12-#REF!+1+Kapitalbedarfsplanung!#REF!-1)&lt;19,#REF!/#REF!/(24-(12-#REF!+1+Kapitalbedarfsplanung!#REF!-1-1)),#REF!/#REF!/(24-(12-#REF!+1+Kapitalbedarfsplanung!#REF!-1-1))/2)))</f>
        <v>#REF!</v>
      </c>
      <c r="V106" s="463" t="e">
        <f>IF((12-#REF!+1+Kapitalbedarfsplanung!#REF!-1)&lt;13,#REF!/#REF!/12,IF(V$75&lt;(12-#REF!+1+Kapitalbedarfsplanung!#REF!-1),0,IF((12-#REF!+1+Kapitalbedarfsplanung!#REF!-1)&lt;19,#REF!/#REF!/(24-(12-#REF!+1+Kapitalbedarfsplanung!#REF!-1-1)),#REF!/#REF!/(24-(12-#REF!+1+Kapitalbedarfsplanung!#REF!-1-1))/2)))</f>
        <v>#REF!</v>
      </c>
      <c r="W106" s="463" t="e">
        <f>IF((12-#REF!+1+Kapitalbedarfsplanung!#REF!-1)&lt;13,#REF!/#REF!/12,IF(W$75&lt;(12-#REF!+1+Kapitalbedarfsplanung!#REF!-1),0,IF((12-#REF!+1+Kapitalbedarfsplanung!#REF!-1)&lt;19,#REF!/#REF!/(24-(12-#REF!+1+Kapitalbedarfsplanung!#REF!-1-1)),#REF!/#REF!/(24-(12-#REF!+1+Kapitalbedarfsplanung!#REF!-1-1))/2)))</f>
        <v>#REF!</v>
      </c>
      <c r="X106" s="463" t="e">
        <f>IF((12-#REF!+1+Kapitalbedarfsplanung!#REF!-1)&lt;13,#REF!/#REF!/12,IF(X$75&lt;(12-#REF!+1+Kapitalbedarfsplanung!#REF!-1),0,IF((12-#REF!+1+Kapitalbedarfsplanung!#REF!-1)&lt;19,#REF!/#REF!/(24-(12-#REF!+1+Kapitalbedarfsplanung!#REF!-1-1)),#REF!/#REF!/(24-(12-#REF!+1+Kapitalbedarfsplanung!#REF!-1-1))/2)))</f>
        <v>#REF!</v>
      </c>
      <c r="Y106" s="463" t="e">
        <f>IF((12-#REF!+1+Kapitalbedarfsplanung!#REF!-1)&lt;13,#REF!/#REF!/12,IF(Y$75&lt;(12-#REF!+1+Kapitalbedarfsplanung!#REF!-1),0,IF((12-#REF!+1+Kapitalbedarfsplanung!#REF!-1)&lt;19,#REF!/#REF!/(24-(12-#REF!+1+Kapitalbedarfsplanung!#REF!-1-1)),#REF!/#REF!/(24-(12-#REF!+1+Kapitalbedarfsplanung!#REF!-1-1))/2)))</f>
        <v>#REF!</v>
      </c>
      <c r="Z106" s="463" t="e">
        <f>IF((12-#REF!+1+Kapitalbedarfsplanung!#REF!-1)&lt;13,#REF!/#REF!/12,IF(Z$75&lt;(12-#REF!+1+Kapitalbedarfsplanung!#REF!-1),0,IF((12-#REF!+1+Kapitalbedarfsplanung!#REF!-1)&lt;19,#REF!/#REF!/(24-(12-#REF!+1+Kapitalbedarfsplanung!#REF!-1-1)),#REF!/#REF!/(24-(12-#REF!+1+Kapitalbedarfsplanung!#REF!-1-1))/2)))</f>
        <v>#REF!</v>
      </c>
      <c r="AA106" s="469" t="e">
        <f>IF((12-#REF!+1+Kapitalbedarfsplanung!#REF!-1)&lt;13,#REF!/#REF!/12,IF(AA$75&lt;(12-#REF!+1+Kapitalbedarfsplanung!#REF!-1),0,IF((12-#REF!+1+Kapitalbedarfsplanung!#REF!-1)&lt;19,#REF!/#REF!/(24-(12-#REF!+1+Kapitalbedarfsplanung!#REF!-1-1)),#REF!/#REF!/(24-(12-#REF!+1+Kapitalbedarfsplanung!#REF!-1-1))/2)))</f>
        <v>#REF!</v>
      </c>
      <c r="AB106" s="468" t="e">
        <f>IF((12-#REF!+1+Kapitalbedarfsplanung!#REF!-1)&lt;25,#REF!/#REF!/12,IF(AB$75&lt;(12-#REF!+1+Kapitalbedarfsplanung!#REF!-1),0,IF((12-#REF!+1+Kapitalbedarfsplanung!#REF!-1)&lt;31,#REF!/#REF!/(36-(12-#REF!+1+Kapitalbedarfsplanung!#REF!-1-1)),#REF!/#REF!/(36-(12-#REF!+1+Kapitalbedarfsplanung!#REF!-1-1))/2)))</f>
        <v>#REF!</v>
      </c>
      <c r="AC106" s="463" t="e">
        <f>IF((12-#REF!+1+Kapitalbedarfsplanung!#REF!-1)&lt;25,#REF!/#REF!/12,IF(AC$75&lt;(12-#REF!+1+Kapitalbedarfsplanung!#REF!-1),0,IF((12-#REF!+1+Kapitalbedarfsplanung!#REF!-1)&lt;31,#REF!/#REF!/(36-(12-#REF!+1+Kapitalbedarfsplanung!#REF!-1-1)),#REF!/#REF!/(36-(12-#REF!+1+Kapitalbedarfsplanung!#REF!-1-1))/2)))</f>
        <v>#REF!</v>
      </c>
      <c r="AD106" s="463" t="e">
        <f>IF((12-#REF!+1+Kapitalbedarfsplanung!#REF!-1)&lt;25,#REF!/#REF!/12,IF(AD$75&lt;(12-#REF!+1+Kapitalbedarfsplanung!#REF!-1),0,IF((12-#REF!+1+Kapitalbedarfsplanung!#REF!-1)&lt;31,#REF!/#REF!/(36-(12-#REF!+1+Kapitalbedarfsplanung!#REF!-1-1)),#REF!/#REF!/(36-(12-#REF!+1+Kapitalbedarfsplanung!#REF!-1-1))/2)))</f>
        <v>#REF!</v>
      </c>
      <c r="AE106" s="463" t="e">
        <f>IF((12-#REF!+1+Kapitalbedarfsplanung!#REF!-1)&lt;25,#REF!/#REF!/12,IF(AE$75&lt;(12-#REF!+1+Kapitalbedarfsplanung!#REF!-1),0,IF((12-#REF!+1+Kapitalbedarfsplanung!#REF!-1)&lt;31,#REF!/#REF!/(36-(12-#REF!+1+Kapitalbedarfsplanung!#REF!-1-1)),#REF!/#REF!/(36-(12-#REF!+1+Kapitalbedarfsplanung!#REF!-1-1))/2)))</f>
        <v>#REF!</v>
      </c>
      <c r="AF106" s="463" t="e">
        <f>IF((12-#REF!+1+Kapitalbedarfsplanung!#REF!-1)&lt;25,#REF!/#REF!/12,IF(AF$75&lt;(12-#REF!+1+Kapitalbedarfsplanung!#REF!-1),0,IF((12-#REF!+1+Kapitalbedarfsplanung!#REF!-1)&lt;31,#REF!/#REF!/(36-(12-#REF!+1+Kapitalbedarfsplanung!#REF!-1-1)),#REF!/#REF!/(36-(12-#REF!+1+Kapitalbedarfsplanung!#REF!-1-1))/2)))</f>
        <v>#REF!</v>
      </c>
      <c r="AG106" s="463" t="e">
        <f>IF((12-#REF!+1+Kapitalbedarfsplanung!#REF!-1)&lt;25,#REF!/#REF!/12,IF(AG$75&lt;(12-#REF!+1+Kapitalbedarfsplanung!#REF!-1),0,IF((12-#REF!+1+Kapitalbedarfsplanung!#REF!-1)&lt;31,#REF!/#REF!/(36-(12-#REF!+1+Kapitalbedarfsplanung!#REF!-1-1)),#REF!/#REF!/(36-(12-#REF!+1+Kapitalbedarfsplanung!#REF!-1-1))/2)))</f>
        <v>#REF!</v>
      </c>
      <c r="AH106" s="463" t="e">
        <f>IF((12-#REF!+1+Kapitalbedarfsplanung!#REF!-1)&lt;25,#REF!/#REF!/12,IF(AH$75&lt;(12-#REF!+1+Kapitalbedarfsplanung!#REF!-1),0,IF((12-#REF!+1+Kapitalbedarfsplanung!#REF!-1)&lt;31,#REF!/#REF!/(36-(12-#REF!+1+Kapitalbedarfsplanung!#REF!-1-1)),#REF!/#REF!/(36-(12-#REF!+1+Kapitalbedarfsplanung!#REF!-1-1))/2)))</f>
        <v>#REF!</v>
      </c>
      <c r="AI106" s="463" t="e">
        <f>IF((12-#REF!+1+Kapitalbedarfsplanung!#REF!-1)&lt;25,#REF!/#REF!/12,IF(AI$75&lt;(12-#REF!+1+Kapitalbedarfsplanung!#REF!-1),0,IF((12-#REF!+1+Kapitalbedarfsplanung!#REF!-1)&lt;31,#REF!/#REF!/(36-(12-#REF!+1+Kapitalbedarfsplanung!#REF!-1-1)),#REF!/#REF!/(36-(12-#REF!+1+Kapitalbedarfsplanung!#REF!-1-1))/2)))</f>
        <v>#REF!</v>
      </c>
      <c r="AJ106" s="463" t="e">
        <f>IF((12-#REF!+1+Kapitalbedarfsplanung!#REF!-1)&lt;25,#REF!/#REF!/12,IF(AJ$75&lt;(12-#REF!+1+Kapitalbedarfsplanung!#REF!-1),0,IF((12-#REF!+1+Kapitalbedarfsplanung!#REF!-1)&lt;31,#REF!/#REF!/(36-(12-#REF!+1+Kapitalbedarfsplanung!#REF!-1-1)),#REF!/#REF!/(36-(12-#REF!+1+Kapitalbedarfsplanung!#REF!-1-1))/2)))</f>
        <v>#REF!</v>
      </c>
      <c r="AK106" s="463" t="e">
        <f>IF((12-#REF!+1+Kapitalbedarfsplanung!#REF!-1)&lt;25,#REF!/#REF!/12,IF(AK$75&lt;(12-#REF!+1+Kapitalbedarfsplanung!#REF!-1),0,IF((12-#REF!+1+Kapitalbedarfsplanung!#REF!-1)&lt;31,#REF!/#REF!/(36-(12-#REF!+1+Kapitalbedarfsplanung!#REF!-1-1)),#REF!/#REF!/(36-(12-#REF!+1+Kapitalbedarfsplanung!#REF!-1-1))/2)))</f>
        <v>#REF!</v>
      </c>
      <c r="AL106" s="463" t="e">
        <f>IF((12-#REF!+1+Kapitalbedarfsplanung!#REF!-1)&lt;25,#REF!/#REF!/12,IF(AL$75&lt;(12-#REF!+1+Kapitalbedarfsplanung!#REF!-1),0,IF((12-#REF!+1+Kapitalbedarfsplanung!#REF!-1)&lt;31,#REF!/#REF!/(36-(12-#REF!+1+Kapitalbedarfsplanung!#REF!-1-1)),#REF!/#REF!/(36-(12-#REF!+1+Kapitalbedarfsplanung!#REF!-1-1))/2)))</f>
        <v>#REF!</v>
      </c>
      <c r="AM106" s="469" t="e">
        <f>IF((12-#REF!+1+Kapitalbedarfsplanung!#REF!-1)&lt;25,#REF!/#REF!/12,IF(AM$75&lt;(12-#REF!+1+Kapitalbedarfsplanung!#REF!-1),0,IF((12-#REF!+1+Kapitalbedarfsplanung!#REF!-1)&lt;31,#REF!/#REF!/(36-(12-#REF!+1+Kapitalbedarfsplanung!#REF!-1-1)),#REF!/#REF!/(36-(12-#REF!+1+Kapitalbedarfsplanung!#REF!-1-1))/2)))</f>
        <v>#REF!</v>
      </c>
    </row>
    <row r="107" spans="2:39" ht="15.75" hidden="1">
      <c r="B107" s="26"/>
      <c r="C107" s="445"/>
      <c r="D107" s="468"/>
      <c r="E107" s="477"/>
      <c r="F107" s="477"/>
      <c r="G107" s="477"/>
      <c r="H107" s="477"/>
      <c r="I107" s="477"/>
      <c r="J107" s="477"/>
      <c r="K107" s="477"/>
      <c r="L107" s="477"/>
      <c r="M107" s="477"/>
      <c r="N107" s="477"/>
      <c r="O107" s="485"/>
      <c r="P107" s="468"/>
      <c r="Q107" s="477"/>
      <c r="R107" s="477"/>
      <c r="S107" s="477"/>
      <c r="T107" s="477"/>
      <c r="U107" s="477"/>
      <c r="V107" s="477"/>
      <c r="W107" s="477"/>
      <c r="X107" s="477"/>
      <c r="Y107" s="477"/>
      <c r="Z107" s="477"/>
      <c r="AA107" s="485"/>
      <c r="AB107" s="468"/>
      <c r="AC107" s="477"/>
      <c r="AD107" s="477"/>
      <c r="AE107" s="477"/>
      <c r="AF107" s="477"/>
      <c r="AG107" s="477"/>
      <c r="AH107" s="477"/>
      <c r="AI107" s="477"/>
      <c r="AJ107" s="477"/>
      <c r="AK107" s="477"/>
      <c r="AL107" s="477"/>
      <c r="AM107" s="485"/>
    </row>
    <row r="108" spans="2:39" ht="15.75" hidden="1">
      <c r="B108" s="26"/>
      <c r="C108" s="445"/>
      <c r="D108" s="468"/>
      <c r="E108" s="477"/>
      <c r="F108" s="477"/>
      <c r="G108" s="477"/>
      <c r="H108" s="477"/>
      <c r="I108" s="477"/>
      <c r="J108" s="477"/>
      <c r="K108" s="477"/>
      <c r="L108" s="477"/>
      <c r="M108" s="477"/>
      <c r="N108" s="477"/>
      <c r="O108" s="485"/>
      <c r="P108" s="468"/>
      <c r="Q108" s="477"/>
      <c r="R108" s="477"/>
      <c r="S108" s="477"/>
      <c r="T108" s="477"/>
      <c r="U108" s="477"/>
      <c r="V108" s="477"/>
      <c r="W108" s="477"/>
      <c r="X108" s="477"/>
      <c r="Y108" s="477"/>
      <c r="Z108" s="477"/>
      <c r="AA108" s="485"/>
      <c r="AB108" s="468"/>
      <c r="AC108" s="477"/>
      <c r="AD108" s="477"/>
      <c r="AE108" s="477"/>
      <c r="AF108" s="477"/>
      <c r="AG108" s="477"/>
      <c r="AH108" s="477"/>
      <c r="AI108" s="477"/>
      <c r="AJ108" s="477"/>
      <c r="AK108" s="477"/>
      <c r="AL108" s="477"/>
      <c r="AM108" s="485"/>
    </row>
    <row r="109" spans="2:39" ht="15.75">
      <c r="B109" s="26" t="s">
        <v>156</v>
      </c>
      <c r="C109" s="445"/>
      <c r="D109" s="468" t="e">
        <f>IF(D$75&lt;12-#REF!+1+Kapitalbedarfsplanung!#REF!-1,0,+#REF!/#REF!/IF(12-#REF!+1+Kapitalbedarfsplanung!#REF!-1&lt;7,(#REF!-Kapitalbedarfsplanung!#REF!+1),(#REF!-Kapitalbedarfsplanung!#REF!+1)*2))</f>
        <v>#REF!</v>
      </c>
      <c r="E109" s="463" t="e">
        <f>IF(E$75&lt;12-#REF!+1+Kapitalbedarfsplanung!#REF!-1,0,+#REF!/#REF!/IF(12-#REF!+1+Kapitalbedarfsplanung!#REF!-1&lt;7,(#REF!-Kapitalbedarfsplanung!#REF!+1),(#REF!-Kapitalbedarfsplanung!#REF!+1)*2))</f>
        <v>#REF!</v>
      </c>
      <c r="F109" s="463" t="e">
        <f>IF(F$75&lt;12-#REF!+1+Kapitalbedarfsplanung!#REF!-1,0,+#REF!/#REF!/IF(12-#REF!+1+Kapitalbedarfsplanung!#REF!-1&lt;7,(#REF!-Kapitalbedarfsplanung!#REF!+1),(#REF!-Kapitalbedarfsplanung!#REF!+1)*2))</f>
        <v>#REF!</v>
      </c>
      <c r="G109" s="463" t="e">
        <f>IF(G$75&lt;12-#REF!+1+Kapitalbedarfsplanung!#REF!-1,0,+#REF!/#REF!/IF(12-#REF!+1+Kapitalbedarfsplanung!#REF!-1&lt;7,(#REF!-Kapitalbedarfsplanung!#REF!+1),(#REF!-Kapitalbedarfsplanung!#REF!+1)*2))</f>
        <v>#REF!</v>
      </c>
      <c r="H109" s="463" t="e">
        <f>IF(H$75&lt;12-#REF!+1+Kapitalbedarfsplanung!#REF!-1,0,+#REF!/#REF!/IF(12-#REF!+1+Kapitalbedarfsplanung!#REF!-1&lt;7,(#REF!-Kapitalbedarfsplanung!#REF!+1),(#REF!-Kapitalbedarfsplanung!#REF!+1)*2))</f>
        <v>#REF!</v>
      </c>
      <c r="I109" s="463" t="e">
        <f>IF(I$75&lt;12-#REF!+1+Kapitalbedarfsplanung!#REF!-1,0,+#REF!/#REF!/IF(12-#REF!+1+Kapitalbedarfsplanung!#REF!-1&lt;7,(#REF!-Kapitalbedarfsplanung!#REF!+1),(#REF!-Kapitalbedarfsplanung!#REF!+1)*2))</f>
        <v>#REF!</v>
      </c>
      <c r="J109" s="463" t="e">
        <f>IF(J$75&lt;12-#REF!+1+Kapitalbedarfsplanung!#REF!-1,0,+#REF!/#REF!/IF(12-#REF!+1+Kapitalbedarfsplanung!#REF!-1&lt;7,(#REF!-Kapitalbedarfsplanung!#REF!+1),(#REF!-Kapitalbedarfsplanung!#REF!+1)*2))</f>
        <v>#REF!</v>
      </c>
      <c r="K109" s="463" t="e">
        <f>IF(K$75&lt;12-#REF!+1+Kapitalbedarfsplanung!#REF!-1,0,+#REF!/#REF!/IF(12-#REF!+1+Kapitalbedarfsplanung!#REF!-1&lt;7,(#REF!-Kapitalbedarfsplanung!#REF!+1),(#REF!-Kapitalbedarfsplanung!#REF!+1)*2))</f>
        <v>#REF!</v>
      </c>
      <c r="L109" s="463" t="e">
        <f>IF(L$75&lt;12-#REF!+1+Kapitalbedarfsplanung!#REF!-1,0,+#REF!/#REF!/IF(12-#REF!+1+Kapitalbedarfsplanung!#REF!-1&lt;7,(#REF!-Kapitalbedarfsplanung!#REF!+1),(#REF!-Kapitalbedarfsplanung!#REF!+1)*2))</f>
        <v>#REF!</v>
      </c>
      <c r="M109" s="463" t="e">
        <f>IF(M$75&lt;12-#REF!+1+Kapitalbedarfsplanung!#REF!-1,0,+#REF!/#REF!/IF(12-#REF!+1+Kapitalbedarfsplanung!#REF!-1&lt;7,(#REF!-Kapitalbedarfsplanung!#REF!+1),(#REF!-Kapitalbedarfsplanung!#REF!+1)*2))</f>
        <v>#REF!</v>
      </c>
      <c r="N109" s="463" t="e">
        <f>IF(N$75&lt;12-#REF!+1+Kapitalbedarfsplanung!#REF!-1,0,+#REF!/#REF!/IF(12-#REF!+1+Kapitalbedarfsplanung!#REF!-1&lt;7,(#REF!-Kapitalbedarfsplanung!#REF!+1),(#REF!-Kapitalbedarfsplanung!#REF!+1)*2))</f>
        <v>#REF!</v>
      </c>
      <c r="O109" s="469" t="e">
        <f>IF(O$75&lt;12-#REF!+1+Kapitalbedarfsplanung!#REF!-1,0,+#REF!/#REF!/IF(12-#REF!+1+Kapitalbedarfsplanung!#REF!-1&lt;7,(#REF!-Kapitalbedarfsplanung!#REF!+1),(#REF!-Kapitalbedarfsplanung!#REF!+1)*2))</f>
        <v>#REF!</v>
      </c>
      <c r="P109" s="468" t="e">
        <f>IF((12-#REF!+1+Kapitalbedarfsplanung!#REF!-1)&lt;13,#REF!/#REF!/12,IF(P$75&lt;(12-#REF!+1+Kapitalbedarfsplanung!#REF!-1),0,IF((12-#REF!+1+Kapitalbedarfsplanung!#REF!-1)&lt;19,#REF!/#REF!/(24-(12-#REF!+1+Kapitalbedarfsplanung!#REF!-1-1)),#REF!/#REF!/(24-(12-#REF!+1+Kapitalbedarfsplanung!#REF!-1-1))/2)))</f>
        <v>#REF!</v>
      </c>
      <c r="Q109" s="463" t="e">
        <f>IF((12-#REF!+1+Kapitalbedarfsplanung!#REF!-1)&lt;13,#REF!/#REF!/12,IF(Q$75&lt;(12-#REF!+1+Kapitalbedarfsplanung!#REF!-1),0,IF((12-#REF!+1+Kapitalbedarfsplanung!#REF!-1)&lt;19,#REF!/#REF!/(24-(12-#REF!+1+Kapitalbedarfsplanung!#REF!-1-1)),#REF!/#REF!/(24-(12-#REF!+1+Kapitalbedarfsplanung!#REF!-1-1))/2)))</f>
        <v>#REF!</v>
      </c>
      <c r="R109" s="463" t="e">
        <f>IF((12-#REF!+1+Kapitalbedarfsplanung!#REF!-1)&lt;13,#REF!/#REF!/12,IF(R$75&lt;(12-#REF!+1+Kapitalbedarfsplanung!#REF!-1),0,IF((12-#REF!+1+Kapitalbedarfsplanung!#REF!-1)&lt;19,#REF!/#REF!/(24-(12-#REF!+1+Kapitalbedarfsplanung!#REF!-1-1)),#REF!/#REF!/(24-(12-#REF!+1+Kapitalbedarfsplanung!#REF!-1-1))/2)))</f>
        <v>#REF!</v>
      </c>
      <c r="S109" s="463" t="e">
        <f>IF((12-#REF!+1+Kapitalbedarfsplanung!#REF!-1)&lt;13,#REF!/#REF!/12,IF(S$75&lt;(12-#REF!+1+Kapitalbedarfsplanung!#REF!-1),0,IF((12-#REF!+1+Kapitalbedarfsplanung!#REF!-1)&lt;19,#REF!/#REF!/(24-(12-#REF!+1+Kapitalbedarfsplanung!#REF!-1-1)),#REF!/#REF!/(24-(12-#REF!+1+Kapitalbedarfsplanung!#REF!-1-1))/2)))</f>
        <v>#REF!</v>
      </c>
      <c r="T109" s="463" t="e">
        <f>IF((12-#REF!+1+Kapitalbedarfsplanung!#REF!-1)&lt;13,#REF!/#REF!/12,IF(T$75&lt;(12-#REF!+1+Kapitalbedarfsplanung!#REF!-1),0,IF((12-#REF!+1+Kapitalbedarfsplanung!#REF!-1)&lt;19,#REF!/#REF!/(24-(12-#REF!+1+Kapitalbedarfsplanung!#REF!-1-1)),#REF!/#REF!/(24-(12-#REF!+1+Kapitalbedarfsplanung!#REF!-1-1))/2)))</f>
        <v>#REF!</v>
      </c>
      <c r="U109" s="463" t="e">
        <f>IF((12-#REF!+1+Kapitalbedarfsplanung!#REF!-1)&lt;13,#REF!/#REF!/12,IF(U$75&lt;(12-#REF!+1+Kapitalbedarfsplanung!#REF!-1),0,IF((12-#REF!+1+Kapitalbedarfsplanung!#REF!-1)&lt;19,#REF!/#REF!/(24-(12-#REF!+1+Kapitalbedarfsplanung!#REF!-1-1)),#REF!/#REF!/(24-(12-#REF!+1+Kapitalbedarfsplanung!#REF!-1-1))/2)))</f>
        <v>#REF!</v>
      </c>
      <c r="V109" s="463" t="e">
        <f>IF((12-#REF!+1+Kapitalbedarfsplanung!#REF!-1)&lt;13,#REF!/#REF!/12,IF(V$75&lt;(12-#REF!+1+Kapitalbedarfsplanung!#REF!-1),0,IF((12-#REF!+1+Kapitalbedarfsplanung!#REF!-1)&lt;19,#REF!/#REF!/(24-(12-#REF!+1+Kapitalbedarfsplanung!#REF!-1-1)),#REF!/#REF!/(24-(12-#REF!+1+Kapitalbedarfsplanung!#REF!-1-1))/2)))</f>
        <v>#REF!</v>
      </c>
      <c r="W109" s="463" t="e">
        <f>IF((12-#REF!+1+Kapitalbedarfsplanung!#REF!-1)&lt;13,#REF!/#REF!/12,IF(W$75&lt;(12-#REF!+1+Kapitalbedarfsplanung!#REF!-1),0,IF((12-#REF!+1+Kapitalbedarfsplanung!#REF!-1)&lt;19,#REF!/#REF!/(24-(12-#REF!+1+Kapitalbedarfsplanung!#REF!-1-1)),#REF!/#REF!/(24-(12-#REF!+1+Kapitalbedarfsplanung!#REF!-1-1))/2)))</f>
        <v>#REF!</v>
      </c>
      <c r="X109" s="463" t="e">
        <f>IF((12-#REF!+1+Kapitalbedarfsplanung!#REF!-1)&lt;13,#REF!/#REF!/12,IF(X$75&lt;(12-#REF!+1+Kapitalbedarfsplanung!#REF!-1),0,IF((12-#REF!+1+Kapitalbedarfsplanung!#REF!-1)&lt;19,#REF!/#REF!/(24-(12-#REF!+1+Kapitalbedarfsplanung!#REF!-1-1)),#REF!/#REF!/(24-(12-#REF!+1+Kapitalbedarfsplanung!#REF!-1-1))/2)))</f>
        <v>#REF!</v>
      </c>
      <c r="Y109" s="463" t="e">
        <f>IF((12-#REF!+1+Kapitalbedarfsplanung!#REF!-1)&lt;13,#REF!/#REF!/12,IF(Y$75&lt;(12-#REF!+1+Kapitalbedarfsplanung!#REF!-1),0,IF((12-#REF!+1+Kapitalbedarfsplanung!#REF!-1)&lt;19,#REF!/#REF!/(24-(12-#REF!+1+Kapitalbedarfsplanung!#REF!-1-1)),#REF!/#REF!/(24-(12-#REF!+1+Kapitalbedarfsplanung!#REF!-1-1))/2)))</f>
        <v>#REF!</v>
      </c>
      <c r="Z109" s="463" t="e">
        <f>IF((12-#REF!+1+Kapitalbedarfsplanung!#REF!-1)&lt;13,#REF!/#REF!/12,IF(Z$75&lt;(12-#REF!+1+Kapitalbedarfsplanung!#REF!-1),0,IF((12-#REF!+1+Kapitalbedarfsplanung!#REF!-1)&lt;19,#REF!/#REF!/(24-(12-#REF!+1+Kapitalbedarfsplanung!#REF!-1-1)),#REF!/#REF!/(24-(12-#REF!+1+Kapitalbedarfsplanung!#REF!-1-1))/2)))</f>
        <v>#REF!</v>
      </c>
      <c r="AA109" s="469" t="e">
        <f>IF((12-#REF!+1+Kapitalbedarfsplanung!#REF!-1)&lt;13,#REF!/#REF!/12,IF(AA$75&lt;(12-#REF!+1+Kapitalbedarfsplanung!#REF!-1),0,IF((12-#REF!+1+Kapitalbedarfsplanung!#REF!-1)&lt;19,#REF!/#REF!/(24-(12-#REF!+1+Kapitalbedarfsplanung!#REF!-1-1)),#REF!/#REF!/(24-(12-#REF!+1+Kapitalbedarfsplanung!#REF!-1-1))/2)))</f>
        <v>#REF!</v>
      </c>
      <c r="AB109" s="468" t="e">
        <f>IF((12-#REF!+1+Kapitalbedarfsplanung!#REF!-1)&lt;25,#REF!/#REF!/12,IF(AB$75&lt;(12-#REF!+1+Kapitalbedarfsplanung!#REF!-1),0,IF((12-#REF!+1+Kapitalbedarfsplanung!#REF!-1)&lt;31,#REF!/#REF!/(36-(12-#REF!+1+Kapitalbedarfsplanung!#REF!-1-1)),#REF!/#REF!/(36-(12-#REF!+1+Kapitalbedarfsplanung!#REF!-1-1))/2)))</f>
        <v>#REF!</v>
      </c>
      <c r="AC109" s="463" t="e">
        <f>IF((12-#REF!+1+Kapitalbedarfsplanung!#REF!-1)&lt;25,#REF!/#REF!/12,IF(AC$75&lt;(12-#REF!+1+Kapitalbedarfsplanung!#REF!-1),0,IF((12-#REF!+1+Kapitalbedarfsplanung!#REF!-1)&lt;31,#REF!/#REF!/(36-(12-#REF!+1+Kapitalbedarfsplanung!#REF!-1-1)),#REF!/#REF!/(36-(12-#REF!+1+Kapitalbedarfsplanung!#REF!-1-1))/2)))</f>
        <v>#REF!</v>
      </c>
      <c r="AD109" s="463" t="e">
        <f>IF((12-#REF!+1+Kapitalbedarfsplanung!#REF!-1)&lt;25,#REF!/#REF!/12,IF(AD$75&lt;(12-#REF!+1+Kapitalbedarfsplanung!#REF!-1),0,IF((12-#REF!+1+Kapitalbedarfsplanung!#REF!-1)&lt;31,#REF!/#REF!/(36-(12-#REF!+1+Kapitalbedarfsplanung!#REF!-1-1)),#REF!/#REF!/(36-(12-#REF!+1+Kapitalbedarfsplanung!#REF!-1-1))/2)))</f>
        <v>#REF!</v>
      </c>
      <c r="AE109" s="463" t="e">
        <f>IF((12-#REF!+1+Kapitalbedarfsplanung!#REF!-1)&lt;25,#REF!/#REF!/12,IF(AE$75&lt;(12-#REF!+1+Kapitalbedarfsplanung!#REF!-1),0,IF((12-#REF!+1+Kapitalbedarfsplanung!#REF!-1)&lt;31,#REF!/#REF!/(36-(12-#REF!+1+Kapitalbedarfsplanung!#REF!-1-1)),#REF!/#REF!/(36-(12-#REF!+1+Kapitalbedarfsplanung!#REF!-1-1))/2)))</f>
        <v>#REF!</v>
      </c>
      <c r="AF109" s="463" t="e">
        <f>IF((12-#REF!+1+Kapitalbedarfsplanung!#REF!-1)&lt;25,#REF!/#REF!/12,IF(AF$75&lt;(12-#REF!+1+Kapitalbedarfsplanung!#REF!-1),0,IF((12-#REF!+1+Kapitalbedarfsplanung!#REF!-1)&lt;31,#REF!/#REF!/(36-(12-#REF!+1+Kapitalbedarfsplanung!#REF!-1-1)),#REF!/#REF!/(36-(12-#REF!+1+Kapitalbedarfsplanung!#REF!-1-1))/2)))</f>
        <v>#REF!</v>
      </c>
      <c r="AG109" s="463" t="e">
        <f>IF((12-#REF!+1+Kapitalbedarfsplanung!#REF!-1)&lt;25,#REF!/#REF!/12,IF(AG$75&lt;(12-#REF!+1+Kapitalbedarfsplanung!#REF!-1),0,IF((12-#REF!+1+Kapitalbedarfsplanung!#REF!-1)&lt;31,#REF!/#REF!/(36-(12-#REF!+1+Kapitalbedarfsplanung!#REF!-1-1)),#REF!/#REF!/(36-(12-#REF!+1+Kapitalbedarfsplanung!#REF!-1-1))/2)))</f>
        <v>#REF!</v>
      </c>
      <c r="AH109" s="463" t="e">
        <f>IF((12-#REF!+1+Kapitalbedarfsplanung!#REF!-1)&lt;25,#REF!/#REF!/12,IF(AH$75&lt;(12-#REF!+1+Kapitalbedarfsplanung!#REF!-1),0,IF((12-#REF!+1+Kapitalbedarfsplanung!#REF!-1)&lt;31,#REF!/#REF!/(36-(12-#REF!+1+Kapitalbedarfsplanung!#REF!-1-1)),#REF!/#REF!/(36-(12-#REF!+1+Kapitalbedarfsplanung!#REF!-1-1))/2)))</f>
        <v>#REF!</v>
      </c>
      <c r="AI109" s="463" t="e">
        <f>IF((12-#REF!+1+Kapitalbedarfsplanung!#REF!-1)&lt;25,#REF!/#REF!/12,IF(AI$75&lt;(12-#REF!+1+Kapitalbedarfsplanung!#REF!-1),0,IF((12-#REF!+1+Kapitalbedarfsplanung!#REF!-1)&lt;31,#REF!/#REF!/(36-(12-#REF!+1+Kapitalbedarfsplanung!#REF!-1-1)),#REF!/#REF!/(36-(12-#REF!+1+Kapitalbedarfsplanung!#REF!-1-1))/2)))</f>
        <v>#REF!</v>
      </c>
      <c r="AJ109" s="463" t="e">
        <f>IF((12-#REF!+1+Kapitalbedarfsplanung!#REF!-1)&lt;25,#REF!/#REF!/12,IF(AJ$75&lt;(12-#REF!+1+Kapitalbedarfsplanung!#REF!-1),0,IF((12-#REF!+1+Kapitalbedarfsplanung!#REF!-1)&lt;31,#REF!/#REF!/(36-(12-#REF!+1+Kapitalbedarfsplanung!#REF!-1-1)),#REF!/#REF!/(36-(12-#REF!+1+Kapitalbedarfsplanung!#REF!-1-1))/2)))</f>
        <v>#REF!</v>
      </c>
      <c r="AK109" s="463" t="e">
        <f>IF((12-#REF!+1+Kapitalbedarfsplanung!#REF!-1)&lt;25,#REF!/#REF!/12,IF(AK$75&lt;(12-#REF!+1+Kapitalbedarfsplanung!#REF!-1),0,IF((12-#REF!+1+Kapitalbedarfsplanung!#REF!-1)&lt;31,#REF!/#REF!/(36-(12-#REF!+1+Kapitalbedarfsplanung!#REF!-1-1)),#REF!/#REF!/(36-(12-#REF!+1+Kapitalbedarfsplanung!#REF!-1-1))/2)))</f>
        <v>#REF!</v>
      </c>
      <c r="AL109" s="463" t="e">
        <f>IF((12-#REF!+1+Kapitalbedarfsplanung!#REF!-1)&lt;25,#REF!/#REF!/12,IF(AL$75&lt;(12-#REF!+1+Kapitalbedarfsplanung!#REF!-1),0,IF((12-#REF!+1+Kapitalbedarfsplanung!#REF!-1)&lt;31,#REF!/#REF!/(36-(12-#REF!+1+Kapitalbedarfsplanung!#REF!-1-1)),#REF!/#REF!/(36-(12-#REF!+1+Kapitalbedarfsplanung!#REF!-1-1))/2)))</f>
        <v>#REF!</v>
      </c>
      <c r="AM109" s="469" t="e">
        <f>IF((12-#REF!+1+Kapitalbedarfsplanung!#REF!-1)&lt;25,#REF!/#REF!/12,IF(AM$75&lt;(12-#REF!+1+Kapitalbedarfsplanung!#REF!-1),0,IF((12-#REF!+1+Kapitalbedarfsplanung!#REF!-1)&lt;31,#REF!/#REF!/(36-(12-#REF!+1+Kapitalbedarfsplanung!#REF!-1-1)),#REF!/#REF!/(36-(12-#REF!+1+Kapitalbedarfsplanung!#REF!-1-1))/2)))</f>
        <v>#REF!</v>
      </c>
    </row>
    <row r="110" spans="2:39" ht="15.75" hidden="1">
      <c r="B110" s="26"/>
      <c r="C110" s="445"/>
      <c r="D110" s="468"/>
      <c r="E110" s="477"/>
      <c r="F110" s="477"/>
      <c r="G110" s="477"/>
      <c r="H110" s="477"/>
      <c r="I110" s="477"/>
      <c r="J110" s="477"/>
      <c r="K110" s="477"/>
      <c r="L110" s="477"/>
      <c r="M110" s="477"/>
      <c r="N110" s="477"/>
      <c r="O110" s="485"/>
      <c r="P110" s="468"/>
      <c r="Q110" s="477"/>
      <c r="R110" s="477"/>
      <c r="S110" s="477"/>
      <c r="T110" s="477"/>
      <c r="U110" s="477"/>
      <c r="V110" s="477"/>
      <c r="W110" s="477"/>
      <c r="X110" s="477"/>
      <c r="Y110" s="477"/>
      <c r="Z110" s="477"/>
      <c r="AA110" s="485"/>
      <c r="AB110" s="468"/>
      <c r="AC110" s="477"/>
      <c r="AD110" s="477"/>
      <c r="AE110" s="477"/>
      <c r="AF110" s="477"/>
      <c r="AG110" s="477"/>
      <c r="AH110" s="477"/>
      <c r="AI110" s="477"/>
      <c r="AJ110" s="477"/>
      <c r="AK110" s="477"/>
      <c r="AL110" s="477"/>
      <c r="AM110" s="485"/>
    </row>
    <row r="111" spans="2:39" ht="15.75">
      <c r="B111" s="26" t="s">
        <v>157</v>
      </c>
      <c r="C111" s="445"/>
      <c r="D111" s="468" t="e">
        <f>IF(D$75&lt;12-#REF!+1+Kapitalbedarfsplanung!#REF!-1,0,+#REF!/#REF!/IF(12-#REF!+1+Kapitalbedarfsplanung!#REF!-1&lt;7,(#REF!-Kapitalbedarfsplanung!#REF!+1),(#REF!-Kapitalbedarfsplanung!#REF!+1)*2))</f>
        <v>#REF!</v>
      </c>
      <c r="E111" s="463" t="e">
        <f>IF(E$75&lt;12-#REF!+1+Kapitalbedarfsplanung!#REF!-1,0,+#REF!/#REF!/IF(12-#REF!+1+Kapitalbedarfsplanung!#REF!-1&lt;7,(#REF!-Kapitalbedarfsplanung!#REF!+1),(#REF!-Kapitalbedarfsplanung!#REF!+1)*2))</f>
        <v>#REF!</v>
      </c>
      <c r="F111" s="463" t="e">
        <f>IF(F$75&lt;12-#REF!+1+Kapitalbedarfsplanung!#REF!-1,0,+#REF!/#REF!/IF(12-#REF!+1+Kapitalbedarfsplanung!#REF!-1&lt;7,(#REF!-Kapitalbedarfsplanung!#REF!+1),(#REF!-Kapitalbedarfsplanung!#REF!+1)*2))</f>
        <v>#REF!</v>
      </c>
      <c r="G111" s="463" t="e">
        <f>IF(G$75&lt;12-#REF!+1+Kapitalbedarfsplanung!#REF!-1,0,+#REF!/#REF!/IF(12-#REF!+1+Kapitalbedarfsplanung!#REF!-1&lt;7,(#REF!-Kapitalbedarfsplanung!#REF!+1),(#REF!-Kapitalbedarfsplanung!#REF!+1)*2))</f>
        <v>#REF!</v>
      </c>
      <c r="H111" s="463" t="e">
        <f>IF(H$75&lt;12-#REF!+1+Kapitalbedarfsplanung!#REF!-1,0,+#REF!/#REF!/IF(12-#REF!+1+Kapitalbedarfsplanung!#REF!-1&lt;7,(#REF!-Kapitalbedarfsplanung!#REF!+1),(#REF!-Kapitalbedarfsplanung!#REF!+1)*2))</f>
        <v>#REF!</v>
      </c>
      <c r="I111" s="463" t="e">
        <f>IF(I$75&lt;12-#REF!+1+Kapitalbedarfsplanung!#REF!-1,0,+#REF!/#REF!/IF(12-#REF!+1+Kapitalbedarfsplanung!#REF!-1&lt;7,(#REF!-Kapitalbedarfsplanung!#REF!+1),(#REF!-Kapitalbedarfsplanung!#REF!+1)*2))</f>
        <v>#REF!</v>
      </c>
      <c r="J111" s="463" t="e">
        <f>IF(J$75&lt;12-#REF!+1+Kapitalbedarfsplanung!#REF!-1,0,+#REF!/#REF!/IF(12-#REF!+1+Kapitalbedarfsplanung!#REF!-1&lt;7,(#REF!-Kapitalbedarfsplanung!#REF!+1),(#REF!-Kapitalbedarfsplanung!#REF!+1)*2))</f>
        <v>#REF!</v>
      </c>
      <c r="K111" s="463" t="e">
        <f>IF(K$75&lt;12-#REF!+1+Kapitalbedarfsplanung!#REF!-1,0,+#REF!/#REF!/IF(12-#REF!+1+Kapitalbedarfsplanung!#REF!-1&lt;7,(#REF!-Kapitalbedarfsplanung!#REF!+1),(#REF!-Kapitalbedarfsplanung!#REF!+1)*2))</f>
        <v>#REF!</v>
      </c>
      <c r="L111" s="463" t="e">
        <f>IF(L$75&lt;12-#REF!+1+Kapitalbedarfsplanung!#REF!-1,0,+#REF!/#REF!/IF(12-#REF!+1+Kapitalbedarfsplanung!#REF!-1&lt;7,(#REF!-Kapitalbedarfsplanung!#REF!+1),(#REF!-Kapitalbedarfsplanung!#REF!+1)*2))</f>
        <v>#REF!</v>
      </c>
      <c r="M111" s="463" t="e">
        <f>IF(M$75&lt;12-#REF!+1+Kapitalbedarfsplanung!#REF!-1,0,+#REF!/#REF!/IF(12-#REF!+1+Kapitalbedarfsplanung!#REF!-1&lt;7,(#REF!-Kapitalbedarfsplanung!#REF!+1),(#REF!-Kapitalbedarfsplanung!#REF!+1)*2))</f>
        <v>#REF!</v>
      </c>
      <c r="N111" s="463" t="e">
        <f>IF(N$75&lt;12-#REF!+1+Kapitalbedarfsplanung!#REF!-1,0,+#REF!/#REF!/IF(12-#REF!+1+Kapitalbedarfsplanung!#REF!-1&lt;7,(#REF!-Kapitalbedarfsplanung!#REF!+1),(#REF!-Kapitalbedarfsplanung!#REF!+1)*2))</f>
        <v>#REF!</v>
      </c>
      <c r="O111" s="469" t="e">
        <f>IF(O$75&lt;12-#REF!+1+Kapitalbedarfsplanung!#REF!-1,0,+#REF!/#REF!/IF(12-#REF!+1+Kapitalbedarfsplanung!#REF!-1&lt;7,(#REF!-Kapitalbedarfsplanung!#REF!+1),(#REF!-Kapitalbedarfsplanung!#REF!+1)*2))</f>
        <v>#REF!</v>
      </c>
      <c r="P111" s="468" t="e">
        <f>IF((12-#REF!+1+Kapitalbedarfsplanung!#REF!-1)&lt;13,#REF!/#REF!/12,IF(P$75&lt;(12-#REF!+1+Kapitalbedarfsplanung!#REF!-1),0,IF((12-#REF!+1+Kapitalbedarfsplanung!#REF!-1)&lt;19,#REF!/#REF!/(24-(12-#REF!+1+Kapitalbedarfsplanung!#REF!-1-1)),#REF!/#REF!/(24-(12-#REF!+1+Kapitalbedarfsplanung!#REF!-1-1))/2)))</f>
        <v>#REF!</v>
      </c>
      <c r="Q111" s="463" t="e">
        <f>IF((12-#REF!+1+Kapitalbedarfsplanung!#REF!-1)&lt;13,#REF!/#REF!/12,IF(Q$75&lt;(12-#REF!+1+Kapitalbedarfsplanung!#REF!-1),0,IF((12-#REF!+1+Kapitalbedarfsplanung!#REF!-1)&lt;19,#REF!/#REF!/(24-(12-#REF!+1+Kapitalbedarfsplanung!#REF!-1-1)),#REF!/#REF!/(24-(12-#REF!+1+Kapitalbedarfsplanung!#REF!-1-1))/2)))</f>
        <v>#REF!</v>
      </c>
      <c r="R111" s="463" t="e">
        <f>IF((12-#REF!+1+Kapitalbedarfsplanung!#REF!-1)&lt;13,#REF!/#REF!/12,IF(R$75&lt;(12-#REF!+1+Kapitalbedarfsplanung!#REF!-1),0,IF((12-#REF!+1+Kapitalbedarfsplanung!#REF!-1)&lt;19,#REF!/#REF!/(24-(12-#REF!+1+Kapitalbedarfsplanung!#REF!-1-1)),#REF!/#REF!/(24-(12-#REF!+1+Kapitalbedarfsplanung!#REF!-1-1))/2)))</f>
        <v>#REF!</v>
      </c>
      <c r="S111" s="463" t="e">
        <f>IF((12-#REF!+1+Kapitalbedarfsplanung!#REF!-1)&lt;13,#REF!/#REF!/12,IF(S$75&lt;(12-#REF!+1+Kapitalbedarfsplanung!#REF!-1),0,IF((12-#REF!+1+Kapitalbedarfsplanung!#REF!-1)&lt;19,#REF!/#REF!/(24-(12-#REF!+1+Kapitalbedarfsplanung!#REF!-1-1)),#REF!/#REF!/(24-(12-#REF!+1+Kapitalbedarfsplanung!#REF!-1-1))/2)))</f>
        <v>#REF!</v>
      </c>
      <c r="T111" s="463" t="e">
        <f>IF((12-#REF!+1+Kapitalbedarfsplanung!#REF!-1)&lt;13,#REF!/#REF!/12,IF(T$75&lt;(12-#REF!+1+Kapitalbedarfsplanung!#REF!-1),0,IF((12-#REF!+1+Kapitalbedarfsplanung!#REF!-1)&lt;19,#REF!/#REF!/(24-(12-#REF!+1+Kapitalbedarfsplanung!#REF!-1-1)),#REF!/#REF!/(24-(12-#REF!+1+Kapitalbedarfsplanung!#REF!-1-1))/2)))</f>
        <v>#REF!</v>
      </c>
      <c r="U111" s="463" t="e">
        <f>IF((12-#REF!+1+Kapitalbedarfsplanung!#REF!-1)&lt;13,#REF!/#REF!/12,IF(U$75&lt;(12-#REF!+1+Kapitalbedarfsplanung!#REF!-1),0,IF((12-#REF!+1+Kapitalbedarfsplanung!#REF!-1)&lt;19,#REF!/#REF!/(24-(12-#REF!+1+Kapitalbedarfsplanung!#REF!-1-1)),#REF!/#REF!/(24-(12-#REF!+1+Kapitalbedarfsplanung!#REF!-1-1))/2)))</f>
        <v>#REF!</v>
      </c>
      <c r="V111" s="463" t="e">
        <f>IF((12-#REF!+1+Kapitalbedarfsplanung!#REF!-1)&lt;13,#REF!/#REF!/12,IF(V$75&lt;(12-#REF!+1+Kapitalbedarfsplanung!#REF!-1),0,IF((12-#REF!+1+Kapitalbedarfsplanung!#REF!-1)&lt;19,#REF!/#REF!/(24-(12-#REF!+1+Kapitalbedarfsplanung!#REF!-1-1)),#REF!/#REF!/(24-(12-#REF!+1+Kapitalbedarfsplanung!#REF!-1-1))/2)))</f>
        <v>#REF!</v>
      </c>
      <c r="W111" s="463" t="e">
        <f>IF((12-#REF!+1+Kapitalbedarfsplanung!#REF!-1)&lt;13,#REF!/#REF!/12,IF(W$75&lt;(12-#REF!+1+Kapitalbedarfsplanung!#REF!-1),0,IF((12-#REF!+1+Kapitalbedarfsplanung!#REF!-1)&lt;19,#REF!/#REF!/(24-(12-#REF!+1+Kapitalbedarfsplanung!#REF!-1-1)),#REF!/#REF!/(24-(12-#REF!+1+Kapitalbedarfsplanung!#REF!-1-1))/2)))</f>
        <v>#REF!</v>
      </c>
      <c r="X111" s="463" t="e">
        <f>IF((12-#REF!+1+Kapitalbedarfsplanung!#REF!-1)&lt;13,#REF!/#REF!/12,IF(X$75&lt;(12-#REF!+1+Kapitalbedarfsplanung!#REF!-1),0,IF((12-#REF!+1+Kapitalbedarfsplanung!#REF!-1)&lt;19,#REF!/#REF!/(24-(12-#REF!+1+Kapitalbedarfsplanung!#REF!-1-1)),#REF!/#REF!/(24-(12-#REF!+1+Kapitalbedarfsplanung!#REF!-1-1))/2)))</f>
        <v>#REF!</v>
      </c>
      <c r="Y111" s="463" t="e">
        <f>IF((12-#REF!+1+Kapitalbedarfsplanung!#REF!-1)&lt;13,#REF!/#REF!/12,IF(Y$75&lt;(12-#REF!+1+Kapitalbedarfsplanung!#REF!-1),0,IF((12-#REF!+1+Kapitalbedarfsplanung!#REF!-1)&lt;19,#REF!/#REF!/(24-(12-#REF!+1+Kapitalbedarfsplanung!#REF!-1-1)),#REF!/#REF!/(24-(12-#REF!+1+Kapitalbedarfsplanung!#REF!-1-1))/2)))</f>
        <v>#REF!</v>
      </c>
      <c r="Z111" s="463" t="e">
        <f>IF((12-#REF!+1+Kapitalbedarfsplanung!#REF!-1)&lt;13,#REF!/#REF!/12,IF(Z$75&lt;(12-#REF!+1+Kapitalbedarfsplanung!#REF!-1),0,IF((12-#REF!+1+Kapitalbedarfsplanung!#REF!-1)&lt;19,#REF!/#REF!/(24-(12-#REF!+1+Kapitalbedarfsplanung!#REF!-1-1)),#REF!/#REF!/(24-(12-#REF!+1+Kapitalbedarfsplanung!#REF!-1-1))/2)))</f>
        <v>#REF!</v>
      </c>
      <c r="AA111" s="469" t="e">
        <f>IF((12-#REF!+1+Kapitalbedarfsplanung!#REF!-1)&lt;13,#REF!/#REF!/12,IF(AA$75&lt;(12-#REF!+1+Kapitalbedarfsplanung!#REF!-1),0,IF((12-#REF!+1+Kapitalbedarfsplanung!#REF!-1)&lt;19,#REF!/#REF!/(24-(12-#REF!+1+Kapitalbedarfsplanung!#REF!-1-1)),#REF!/#REF!/(24-(12-#REF!+1+Kapitalbedarfsplanung!#REF!-1-1))/2)))</f>
        <v>#REF!</v>
      </c>
      <c r="AB111" s="468" t="e">
        <f>IF((12-#REF!+1+Kapitalbedarfsplanung!#REF!-1)&lt;25,#REF!/#REF!/12,IF(AB$75&lt;(12-#REF!+1+Kapitalbedarfsplanung!#REF!-1),0,IF((12-#REF!+1+Kapitalbedarfsplanung!#REF!-1)&lt;31,#REF!/#REF!/(36-(12-#REF!+1+Kapitalbedarfsplanung!#REF!-1-1)),#REF!/#REF!/(36-(12-#REF!+1+Kapitalbedarfsplanung!#REF!-1-1))/2)))</f>
        <v>#REF!</v>
      </c>
      <c r="AC111" s="463" t="e">
        <f>IF((12-#REF!+1+Kapitalbedarfsplanung!#REF!-1)&lt;25,#REF!/#REF!/12,IF(AC$75&lt;(12-#REF!+1+Kapitalbedarfsplanung!#REF!-1),0,IF((12-#REF!+1+Kapitalbedarfsplanung!#REF!-1)&lt;31,#REF!/#REF!/(36-(12-#REF!+1+Kapitalbedarfsplanung!#REF!-1-1)),#REF!/#REF!/(36-(12-#REF!+1+Kapitalbedarfsplanung!#REF!-1-1))/2)))</f>
        <v>#REF!</v>
      </c>
      <c r="AD111" s="463" t="e">
        <f>IF((12-#REF!+1+Kapitalbedarfsplanung!#REF!-1)&lt;25,#REF!/#REF!/12,IF(AD$75&lt;(12-#REF!+1+Kapitalbedarfsplanung!#REF!-1),0,IF((12-#REF!+1+Kapitalbedarfsplanung!#REF!-1)&lt;31,#REF!/#REF!/(36-(12-#REF!+1+Kapitalbedarfsplanung!#REF!-1-1)),#REF!/#REF!/(36-(12-#REF!+1+Kapitalbedarfsplanung!#REF!-1-1))/2)))</f>
        <v>#REF!</v>
      </c>
      <c r="AE111" s="463" t="e">
        <f>IF((12-#REF!+1+Kapitalbedarfsplanung!#REF!-1)&lt;25,#REF!/#REF!/12,IF(AE$75&lt;(12-#REF!+1+Kapitalbedarfsplanung!#REF!-1),0,IF((12-#REF!+1+Kapitalbedarfsplanung!#REF!-1)&lt;31,#REF!/#REF!/(36-(12-#REF!+1+Kapitalbedarfsplanung!#REF!-1-1)),#REF!/#REF!/(36-(12-#REF!+1+Kapitalbedarfsplanung!#REF!-1-1))/2)))</f>
        <v>#REF!</v>
      </c>
      <c r="AF111" s="463" t="e">
        <f>IF((12-#REF!+1+Kapitalbedarfsplanung!#REF!-1)&lt;25,#REF!/#REF!/12,IF(AF$75&lt;(12-#REF!+1+Kapitalbedarfsplanung!#REF!-1),0,IF((12-#REF!+1+Kapitalbedarfsplanung!#REF!-1)&lt;31,#REF!/#REF!/(36-(12-#REF!+1+Kapitalbedarfsplanung!#REF!-1-1)),#REF!/#REF!/(36-(12-#REF!+1+Kapitalbedarfsplanung!#REF!-1-1))/2)))</f>
        <v>#REF!</v>
      </c>
      <c r="AG111" s="463" t="e">
        <f>IF((12-#REF!+1+Kapitalbedarfsplanung!#REF!-1)&lt;25,#REF!/#REF!/12,IF(AG$75&lt;(12-#REF!+1+Kapitalbedarfsplanung!#REF!-1),0,IF((12-#REF!+1+Kapitalbedarfsplanung!#REF!-1)&lt;31,#REF!/#REF!/(36-(12-#REF!+1+Kapitalbedarfsplanung!#REF!-1-1)),#REF!/#REF!/(36-(12-#REF!+1+Kapitalbedarfsplanung!#REF!-1-1))/2)))</f>
        <v>#REF!</v>
      </c>
      <c r="AH111" s="463" t="e">
        <f>IF((12-#REF!+1+Kapitalbedarfsplanung!#REF!-1)&lt;25,#REF!/#REF!/12,IF(AH$75&lt;(12-#REF!+1+Kapitalbedarfsplanung!#REF!-1),0,IF((12-#REF!+1+Kapitalbedarfsplanung!#REF!-1)&lt;31,#REF!/#REF!/(36-(12-#REF!+1+Kapitalbedarfsplanung!#REF!-1-1)),#REF!/#REF!/(36-(12-#REF!+1+Kapitalbedarfsplanung!#REF!-1-1))/2)))</f>
        <v>#REF!</v>
      </c>
      <c r="AI111" s="463" t="e">
        <f>IF((12-#REF!+1+Kapitalbedarfsplanung!#REF!-1)&lt;25,#REF!/#REF!/12,IF(AI$75&lt;(12-#REF!+1+Kapitalbedarfsplanung!#REF!-1),0,IF((12-#REF!+1+Kapitalbedarfsplanung!#REF!-1)&lt;31,#REF!/#REF!/(36-(12-#REF!+1+Kapitalbedarfsplanung!#REF!-1-1)),#REF!/#REF!/(36-(12-#REF!+1+Kapitalbedarfsplanung!#REF!-1-1))/2)))</f>
        <v>#REF!</v>
      </c>
      <c r="AJ111" s="463" t="e">
        <f>IF((12-#REF!+1+Kapitalbedarfsplanung!#REF!-1)&lt;25,#REF!/#REF!/12,IF(AJ$75&lt;(12-#REF!+1+Kapitalbedarfsplanung!#REF!-1),0,IF((12-#REF!+1+Kapitalbedarfsplanung!#REF!-1)&lt;31,#REF!/#REF!/(36-(12-#REF!+1+Kapitalbedarfsplanung!#REF!-1-1)),#REF!/#REF!/(36-(12-#REF!+1+Kapitalbedarfsplanung!#REF!-1-1))/2)))</f>
        <v>#REF!</v>
      </c>
      <c r="AK111" s="463" t="e">
        <f>IF((12-#REF!+1+Kapitalbedarfsplanung!#REF!-1)&lt;25,#REF!/#REF!/12,IF(AK$75&lt;(12-#REF!+1+Kapitalbedarfsplanung!#REF!-1),0,IF((12-#REF!+1+Kapitalbedarfsplanung!#REF!-1)&lt;31,#REF!/#REF!/(36-(12-#REF!+1+Kapitalbedarfsplanung!#REF!-1-1)),#REF!/#REF!/(36-(12-#REF!+1+Kapitalbedarfsplanung!#REF!-1-1))/2)))</f>
        <v>#REF!</v>
      </c>
      <c r="AL111" s="463" t="e">
        <f>IF((12-#REF!+1+Kapitalbedarfsplanung!#REF!-1)&lt;25,#REF!/#REF!/12,IF(AL$75&lt;(12-#REF!+1+Kapitalbedarfsplanung!#REF!-1),0,IF((12-#REF!+1+Kapitalbedarfsplanung!#REF!-1)&lt;31,#REF!/#REF!/(36-(12-#REF!+1+Kapitalbedarfsplanung!#REF!-1-1)),#REF!/#REF!/(36-(12-#REF!+1+Kapitalbedarfsplanung!#REF!-1-1))/2)))</f>
        <v>#REF!</v>
      </c>
      <c r="AM111" s="469" t="e">
        <f>IF((12-#REF!+1+Kapitalbedarfsplanung!#REF!-1)&lt;25,#REF!/#REF!/12,IF(AM$75&lt;(12-#REF!+1+Kapitalbedarfsplanung!#REF!-1),0,IF((12-#REF!+1+Kapitalbedarfsplanung!#REF!-1)&lt;31,#REF!/#REF!/(36-(12-#REF!+1+Kapitalbedarfsplanung!#REF!-1-1)),#REF!/#REF!/(36-(12-#REF!+1+Kapitalbedarfsplanung!#REF!-1-1))/2)))</f>
        <v>#REF!</v>
      </c>
    </row>
    <row r="112" spans="2:39" ht="15.75">
      <c r="B112" s="30" t="s">
        <v>160</v>
      </c>
      <c r="C112" s="445"/>
      <c r="D112" s="468" t="e">
        <f>IF(D$75&lt;12-#REF!+1+Kapitalbedarfsplanung!#REF!-1,0,+#REF!/#REF!/IF(12-#REF!+1+Kapitalbedarfsplanung!#REF!-1&lt;7,(#REF!-Kapitalbedarfsplanung!#REF!+1),(#REF!-Kapitalbedarfsplanung!#REF!+1)*2))</f>
        <v>#REF!</v>
      </c>
      <c r="E112" s="463" t="e">
        <f>IF(E$75&lt;12-#REF!+1+Kapitalbedarfsplanung!#REF!-1,0,+#REF!/#REF!/IF(12-#REF!+1+Kapitalbedarfsplanung!#REF!-1&lt;7,(#REF!-Kapitalbedarfsplanung!#REF!+1),(#REF!-Kapitalbedarfsplanung!#REF!+1)*2))</f>
        <v>#REF!</v>
      </c>
      <c r="F112" s="463" t="e">
        <f>IF(F$75&lt;12-#REF!+1+Kapitalbedarfsplanung!#REF!-1,0,+#REF!/#REF!/IF(12-#REF!+1+Kapitalbedarfsplanung!#REF!-1&lt;7,(#REF!-Kapitalbedarfsplanung!#REF!+1),(#REF!-Kapitalbedarfsplanung!#REF!+1)*2))</f>
        <v>#REF!</v>
      </c>
      <c r="G112" s="463" t="e">
        <f>IF(G$75&lt;12-#REF!+1+Kapitalbedarfsplanung!#REF!-1,0,+#REF!/#REF!/IF(12-#REF!+1+Kapitalbedarfsplanung!#REF!-1&lt;7,(#REF!-Kapitalbedarfsplanung!#REF!+1),(#REF!-Kapitalbedarfsplanung!#REF!+1)*2))</f>
        <v>#REF!</v>
      </c>
      <c r="H112" s="463" t="e">
        <f>IF(H$75&lt;12-#REF!+1+Kapitalbedarfsplanung!#REF!-1,0,+#REF!/#REF!/IF(12-#REF!+1+Kapitalbedarfsplanung!#REF!-1&lt;7,(#REF!-Kapitalbedarfsplanung!#REF!+1),(#REF!-Kapitalbedarfsplanung!#REF!+1)*2))</f>
        <v>#REF!</v>
      </c>
      <c r="I112" s="463" t="e">
        <f>IF(I$75&lt;12-#REF!+1+Kapitalbedarfsplanung!#REF!-1,0,+#REF!/#REF!/IF(12-#REF!+1+Kapitalbedarfsplanung!#REF!-1&lt;7,(#REF!-Kapitalbedarfsplanung!#REF!+1),(#REF!-Kapitalbedarfsplanung!#REF!+1)*2))</f>
        <v>#REF!</v>
      </c>
      <c r="J112" s="463" t="e">
        <f>IF(J$75&lt;12-#REF!+1+Kapitalbedarfsplanung!#REF!-1,0,+#REF!/#REF!/IF(12-#REF!+1+Kapitalbedarfsplanung!#REF!-1&lt;7,(#REF!-Kapitalbedarfsplanung!#REF!+1),(#REF!-Kapitalbedarfsplanung!#REF!+1)*2))</f>
        <v>#REF!</v>
      </c>
      <c r="K112" s="463" t="e">
        <f>IF(K$75&lt;12-#REF!+1+Kapitalbedarfsplanung!#REF!-1,0,+#REF!/#REF!/IF(12-#REF!+1+Kapitalbedarfsplanung!#REF!-1&lt;7,(#REF!-Kapitalbedarfsplanung!#REF!+1),(#REF!-Kapitalbedarfsplanung!#REF!+1)*2))</f>
        <v>#REF!</v>
      </c>
      <c r="L112" s="463" t="e">
        <f>IF(L$75&lt;12-#REF!+1+Kapitalbedarfsplanung!#REF!-1,0,+#REF!/#REF!/IF(12-#REF!+1+Kapitalbedarfsplanung!#REF!-1&lt;7,(#REF!-Kapitalbedarfsplanung!#REF!+1),(#REF!-Kapitalbedarfsplanung!#REF!+1)*2))</f>
        <v>#REF!</v>
      </c>
      <c r="M112" s="463" t="e">
        <f>IF(M$75&lt;12-#REF!+1+Kapitalbedarfsplanung!#REF!-1,0,+#REF!/#REF!/IF(12-#REF!+1+Kapitalbedarfsplanung!#REF!-1&lt;7,(#REF!-Kapitalbedarfsplanung!#REF!+1),(#REF!-Kapitalbedarfsplanung!#REF!+1)*2))</f>
        <v>#REF!</v>
      </c>
      <c r="N112" s="463" t="e">
        <f>IF(N$75&lt;12-#REF!+1+Kapitalbedarfsplanung!#REF!-1,0,+#REF!/#REF!/IF(12-#REF!+1+Kapitalbedarfsplanung!#REF!-1&lt;7,(#REF!-Kapitalbedarfsplanung!#REF!+1),(#REF!-Kapitalbedarfsplanung!#REF!+1)*2))</f>
        <v>#REF!</v>
      </c>
      <c r="O112" s="469" t="e">
        <f>IF(O$75&lt;12-#REF!+1+Kapitalbedarfsplanung!#REF!-1,0,+#REF!/#REF!/IF(12-#REF!+1+Kapitalbedarfsplanung!#REF!-1&lt;7,(#REF!-Kapitalbedarfsplanung!#REF!+1),(#REF!-Kapitalbedarfsplanung!#REF!+1)*2))</f>
        <v>#REF!</v>
      </c>
      <c r="P112" s="468" t="e">
        <f>IF((12-#REF!+1+Kapitalbedarfsplanung!#REF!-1)&lt;13,#REF!/#REF!/12,IF(P$75&lt;(12-#REF!+1+Kapitalbedarfsplanung!#REF!-1),0,IF((12-#REF!+1+Kapitalbedarfsplanung!#REF!-1)&lt;19,#REF!/#REF!/(24-(12-#REF!+1+Kapitalbedarfsplanung!#REF!-1-1)),#REF!/#REF!/(24-(12-#REF!+1+Kapitalbedarfsplanung!#REF!-1-1))/2)))</f>
        <v>#REF!</v>
      </c>
      <c r="Q112" s="463" t="e">
        <f>IF((12-#REF!+1+Kapitalbedarfsplanung!#REF!-1)&lt;13,#REF!/#REF!/12,IF(Q$75&lt;(12-#REF!+1+Kapitalbedarfsplanung!#REF!-1),0,IF((12-#REF!+1+Kapitalbedarfsplanung!#REF!-1)&lt;19,#REF!/#REF!/(24-(12-#REF!+1+Kapitalbedarfsplanung!#REF!-1-1)),#REF!/#REF!/(24-(12-#REF!+1+Kapitalbedarfsplanung!#REF!-1-1))/2)))</f>
        <v>#REF!</v>
      </c>
      <c r="R112" s="463" t="e">
        <f>IF((12-#REF!+1+Kapitalbedarfsplanung!#REF!-1)&lt;13,#REF!/#REF!/12,IF(R$75&lt;(12-#REF!+1+Kapitalbedarfsplanung!#REF!-1),0,IF((12-#REF!+1+Kapitalbedarfsplanung!#REF!-1)&lt;19,#REF!/#REF!/(24-(12-#REF!+1+Kapitalbedarfsplanung!#REF!-1-1)),#REF!/#REF!/(24-(12-#REF!+1+Kapitalbedarfsplanung!#REF!-1-1))/2)))</f>
        <v>#REF!</v>
      </c>
      <c r="S112" s="463" t="e">
        <f>IF((12-#REF!+1+Kapitalbedarfsplanung!#REF!-1)&lt;13,#REF!/#REF!/12,IF(S$75&lt;(12-#REF!+1+Kapitalbedarfsplanung!#REF!-1),0,IF((12-#REF!+1+Kapitalbedarfsplanung!#REF!-1)&lt;19,#REF!/#REF!/(24-(12-#REF!+1+Kapitalbedarfsplanung!#REF!-1-1)),#REF!/#REF!/(24-(12-#REF!+1+Kapitalbedarfsplanung!#REF!-1-1))/2)))</f>
        <v>#REF!</v>
      </c>
      <c r="T112" s="463" t="e">
        <f>IF((12-#REF!+1+Kapitalbedarfsplanung!#REF!-1)&lt;13,#REF!/#REF!/12,IF(T$75&lt;(12-#REF!+1+Kapitalbedarfsplanung!#REF!-1),0,IF((12-#REF!+1+Kapitalbedarfsplanung!#REF!-1)&lt;19,#REF!/#REF!/(24-(12-#REF!+1+Kapitalbedarfsplanung!#REF!-1-1)),#REF!/#REF!/(24-(12-#REF!+1+Kapitalbedarfsplanung!#REF!-1-1))/2)))</f>
        <v>#REF!</v>
      </c>
      <c r="U112" s="463" t="e">
        <f>IF((12-#REF!+1+Kapitalbedarfsplanung!#REF!-1)&lt;13,#REF!/#REF!/12,IF(U$75&lt;(12-#REF!+1+Kapitalbedarfsplanung!#REF!-1),0,IF((12-#REF!+1+Kapitalbedarfsplanung!#REF!-1)&lt;19,#REF!/#REF!/(24-(12-#REF!+1+Kapitalbedarfsplanung!#REF!-1-1)),#REF!/#REF!/(24-(12-#REF!+1+Kapitalbedarfsplanung!#REF!-1-1))/2)))</f>
        <v>#REF!</v>
      </c>
      <c r="V112" s="463" t="e">
        <f>IF((12-#REF!+1+Kapitalbedarfsplanung!#REF!-1)&lt;13,#REF!/#REF!/12,IF(V$75&lt;(12-#REF!+1+Kapitalbedarfsplanung!#REF!-1),0,IF((12-#REF!+1+Kapitalbedarfsplanung!#REF!-1)&lt;19,#REF!/#REF!/(24-(12-#REF!+1+Kapitalbedarfsplanung!#REF!-1-1)),#REF!/#REF!/(24-(12-#REF!+1+Kapitalbedarfsplanung!#REF!-1-1))/2)))</f>
        <v>#REF!</v>
      </c>
      <c r="W112" s="463" t="e">
        <f>IF((12-#REF!+1+Kapitalbedarfsplanung!#REF!-1)&lt;13,#REF!/#REF!/12,IF(W$75&lt;(12-#REF!+1+Kapitalbedarfsplanung!#REF!-1),0,IF((12-#REF!+1+Kapitalbedarfsplanung!#REF!-1)&lt;19,#REF!/#REF!/(24-(12-#REF!+1+Kapitalbedarfsplanung!#REF!-1-1)),#REF!/#REF!/(24-(12-#REF!+1+Kapitalbedarfsplanung!#REF!-1-1))/2)))</f>
        <v>#REF!</v>
      </c>
      <c r="X112" s="463" t="e">
        <f>IF((12-#REF!+1+Kapitalbedarfsplanung!#REF!-1)&lt;13,#REF!/#REF!/12,IF(X$75&lt;(12-#REF!+1+Kapitalbedarfsplanung!#REF!-1),0,IF((12-#REF!+1+Kapitalbedarfsplanung!#REF!-1)&lt;19,#REF!/#REF!/(24-(12-#REF!+1+Kapitalbedarfsplanung!#REF!-1-1)),#REF!/#REF!/(24-(12-#REF!+1+Kapitalbedarfsplanung!#REF!-1-1))/2)))</f>
        <v>#REF!</v>
      </c>
      <c r="Y112" s="463" t="e">
        <f>IF((12-#REF!+1+Kapitalbedarfsplanung!#REF!-1)&lt;13,#REF!/#REF!/12,IF(Y$75&lt;(12-#REF!+1+Kapitalbedarfsplanung!#REF!-1),0,IF((12-#REF!+1+Kapitalbedarfsplanung!#REF!-1)&lt;19,#REF!/#REF!/(24-(12-#REF!+1+Kapitalbedarfsplanung!#REF!-1-1)),#REF!/#REF!/(24-(12-#REF!+1+Kapitalbedarfsplanung!#REF!-1-1))/2)))</f>
        <v>#REF!</v>
      </c>
      <c r="Z112" s="463" t="e">
        <f>IF((12-#REF!+1+Kapitalbedarfsplanung!#REF!-1)&lt;13,#REF!/#REF!/12,IF(Z$75&lt;(12-#REF!+1+Kapitalbedarfsplanung!#REF!-1),0,IF((12-#REF!+1+Kapitalbedarfsplanung!#REF!-1)&lt;19,#REF!/#REF!/(24-(12-#REF!+1+Kapitalbedarfsplanung!#REF!-1-1)),#REF!/#REF!/(24-(12-#REF!+1+Kapitalbedarfsplanung!#REF!-1-1))/2)))</f>
        <v>#REF!</v>
      </c>
      <c r="AA112" s="469" t="e">
        <f>IF((12-#REF!+1+Kapitalbedarfsplanung!#REF!-1)&lt;13,#REF!/#REF!/12,IF(AA$75&lt;(12-#REF!+1+Kapitalbedarfsplanung!#REF!-1),0,IF((12-#REF!+1+Kapitalbedarfsplanung!#REF!-1)&lt;19,#REF!/#REF!/(24-(12-#REF!+1+Kapitalbedarfsplanung!#REF!-1-1)),#REF!/#REF!/(24-(12-#REF!+1+Kapitalbedarfsplanung!#REF!-1-1))/2)))</f>
        <v>#REF!</v>
      </c>
      <c r="AB112" s="468" t="e">
        <f>IF((12-#REF!+1+Kapitalbedarfsplanung!#REF!-1)&lt;25,#REF!/#REF!/12,IF(AB$75&lt;(12-#REF!+1+Kapitalbedarfsplanung!#REF!-1),0,IF((12-#REF!+1+Kapitalbedarfsplanung!#REF!-1)&lt;31,#REF!/#REF!/(36-(12-#REF!+1+Kapitalbedarfsplanung!#REF!-1-1)),#REF!/#REF!/(36-(12-#REF!+1+Kapitalbedarfsplanung!#REF!-1-1))/2)))</f>
        <v>#REF!</v>
      </c>
      <c r="AC112" s="463" t="e">
        <f>IF((12-#REF!+1+Kapitalbedarfsplanung!#REF!-1)&lt;25,#REF!/#REF!/12,IF(AC$75&lt;(12-#REF!+1+Kapitalbedarfsplanung!#REF!-1),0,IF((12-#REF!+1+Kapitalbedarfsplanung!#REF!-1)&lt;31,#REF!/#REF!/(36-(12-#REF!+1+Kapitalbedarfsplanung!#REF!-1-1)),#REF!/#REF!/(36-(12-#REF!+1+Kapitalbedarfsplanung!#REF!-1-1))/2)))</f>
        <v>#REF!</v>
      </c>
      <c r="AD112" s="463" t="e">
        <f>IF((12-#REF!+1+Kapitalbedarfsplanung!#REF!-1)&lt;25,#REF!/#REF!/12,IF(AD$75&lt;(12-#REF!+1+Kapitalbedarfsplanung!#REF!-1),0,IF((12-#REF!+1+Kapitalbedarfsplanung!#REF!-1)&lt;31,#REF!/#REF!/(36-(12-#REF!+1+Kapitalbedarfsplanung!#REF!-1-1)),#REF!/#REF!/(36-(12-#REF!+1+Kapitalbedarfsplanung!#REF!-1-1))/2)))</f>
        <v>#REF!</v>
      </c>
      <c r="AE112" s="463" t="e">
        <f>IF((12-#REF!+1+Kapitalbedarfsplanung!#REF!-1)&lt;25,#REF!/#REF!/12,IF(AE$75&lt;(12-#REF!+1+Kapitalbedarfsplanung!#REF!-1),0,IF((12-#REF!+1+Kapitalbedarfsplanung!#REF!-1)&lt;31,#REF!/#REF!/(36-(12-#REF!+1+Kapitalbedarfsplanung!#REF!-1-1)),#REF!/#REF!/(36-(12-#REF!+1+Kapitalbedarfsplanung!#REF!-1-1))/2)))</f>
        <v>#REF!</v>
      </c>
      <c r="AF112" s="463" t="e">
        <f>IF((12-#REF!+1+Kapitalbedarfsplanung!#REF!-1)&lt;25,#REF!/#REF!/12,IF(AF$75&lt;(12-#REF!+1+Kapitalbedarfsplanung!#REF!-1),0,IF((12-#REF!+1+Kapitalbedarfsplanung!#REF!-1)&lt;31,#REF!/#REF!/(36-(12-#REF!+1+Kapitalbedarfsplanung!#REF!-1-1)),#REF!/#REF!/(36-(12-#REF!+1+Kapitalbedarfsplanung!#REF!-1-1))/2)))</f>
        <v>#REF!</v>
      </c>
      <c r="AG112" s="463" t="e">
        <f>IF((12-#REF!+1+Kapitalbedarfsplanung!#REF!-1)&lt;25,#REF!/#REF!/12,IF(AG$75&lt;(12-#REF!+1+Kapitalbedarfsplanung!#REF!-1),0,IF((12-#REF!+1+Kapitalbedarfsplanung!#REF!-1)&lt;31,#REF!/#REF!/(36-(12-#REF!+1+Kapitalbedarfsplanung!#REF!-1-1)),#REF!/#REF!/(36-(12-#REF!+1+Kapitalbedarfsplanung!#REF!-1-1))/2)))</f>
        <v>#REF!</v>
      </c>
      <c r="AH112" s="463" t="e">
        <f>IF((12-#REF!+1+Kapitalbedarfsplanung!#REF!-1)&lt;25,#REF!/#REF!/12,IF(AH$75&lt;(12-#REF!+1+Kapitalbedarfsplanung!#REF!-1),0,IF((12-#REF!+1+Kapitalbedarfsplanung!#REF!-1)&lt;31,#REF!/#REF!/(36-(12-#REF!+1+Kapitalbedarfsplanung!#REF!-1-1)),#REF!/#REF!/(36-(12-#REF!+1+Kapitalbedarfsplanung!#REF!-1-1))/2)))</f>
        <v>#REF!</v>
      </c>
      <c r="AI112" s="463" t="e">
        <f>IF((12-#REF!+1+Kapitalbedarfsplanung!#REF!-1)&lt;25,#REF!/#REF!/12,IF(AI$75&lt;(12-#REF!+1+Kapitalbedarfsplanung!#REF!-1),0,IF((12-#REF!+1+Kapitalbedarfsplanung!#REF!-1)&lt;31,#REF!/#REF!/(36-(12-#REF!+1+Kapitalbedarfsplanung!#REF!-1-1)),#REF!/#REF!/(36-(12-#REF!+1+Kapitalbedarfsplanung!#REF!-1-1))/2)))</f>
        <v>#REF!</v>
      </c>
      <c r="AJ112" s="463" t="e">
        <f>IF((12-#REF!+1+Kapitalbedarfsplanung!#REF!-1)&lt;25,#REF!/#REF!/12,IF(AJ$75&lt;(12-#REF!+1+Kapitalbedarfsplanung!#REF!-1),0,IF((12-#REF!+1+Kapitalbedarfsplanung!#REF!-1)&lt;31,#REF!/#REF!/(36-(12-#REF!+1+Kapitalbedarfsplanung!#REF!-1-1)),#REF!/#REF!/(36-(12-#REF!+1+Kapitalbedarfsplanung!#REF!-1-1))/2)))</f>
        <v>#REF!</v>
      </c>
      <c r="AK112" s="463" t="e">
        <f>IF((12-#REF!+1+Kapitalbedarfsplanung!#REF!-1)&lt;25,#REF!/#REF!/12,IF(AK$75&lt;(12-#REF!+1+Kapitalbedarfsplanung!#REF!-1),0,IF((12-#REF!+1+Kapitalbedarfsplanung!#REF!-1)&lt;31,#REF!/#REF!/(36-(12-#REF!+1+Kapitalbedarfsplanung!#REF!-1-1)),#REF!/#REF!/(36-(12-#REF!+1+Kapitalbedarfsplanung!#REF!-1-1))/2)))</f>
        <v>#REF!</v>
      </c>
      <c r="AL112" s="463" t="e">
        <f>IF((12-#REF!+1+Kapitalbedarfsplanung!#REF!-1)&lt;25,#REF!/#REF!/12,IF(AL$75&lt;(12-#REF!+1+Kapitalbedarfsplanung!#REF!-1),0,IF((12-#REF!+1+Kapitalbedarfsplanung!#REF!-1)&lt;31,#REF!/#REF!/(36-(12-#REF!+1+Kapitalbedarfsplanung!#REF!-1-1)),#REF!/#REF!/(36-(12-#REF!+1+Kapitalbedarfsplanung!#REF!-1-1))/2)))</f>
        <v>#REF!</v>
      </c>
      <c r="AM112" s="469" t="e">
        <f>IF((12-#REF!+1+Kapitalbedarfsplanung!#REF!-1)&lt;25,#REF!/#REF!/12,IF(AM$75&lt;(12-#REF!+1+Kapitalbedarfsplanung!#REF!-1),0,IF((12-#REF!+1+Kapitalbedarfsplanung!#REF!-1)&lt;31,#REF!/#REF!/(36-(12-#REF!+1+Kapitalbedarfsplanung!#REF!-1-1)),#REF!/#REF!/(36-(12-#REF!+1+Kapitalbedarfsplanung!#REF!-1-1))/2)))</f>
        <v>#REF!</v>
      </c>
    </row>
    <row r="113" spans="2:39" ht="15.75">
      <c r="B113" s="42"/>
      <c r="C113" s="445"/>
      <c r="D113" s="472"/>
      <c r="E113" s="473"/>
      <c r="F113" s="473"/>
      <c r="G113" s="473"/>
      <c r="H113" s="473"/>
      <c r="I113" s="473"/>
      <c r="J113" s="473"/>
      <c r="K113" s="473"/>
      <c r="L113" s="473"/>
      <c r="M113" s="473"/>
      <c r="N113" s="473"/>
      <c r="O113" s="480"/>
      <c r="P113" s="472"/>
      <c r="Q113" s="473"/>
      <c r="R113" s="473"/>
      <c r="S113" s="473"/>
      <c r="T113" s="473"/>
      <c r="U113" s="473"/>
      <c r="V113" s="473"/>
      <c r="W113" s="473"/>
      <c r="X113" s="473"/>
      <c r="Y113" s="473"/>
      <c r="Z113" s="473"/>
      <c r="AA113" s="480"/>
      <c r="AB113" s="472"/>
      <c r="AC113" s="473"/>
      <c r="AD113" s="473"/>
      <c r="AE113" s="473"/>
      <c r="AF113" s="473"/>
      <c r="AG113" s="473"/>
      <c r="AH113" s="473"/>
      <c r="AI113" s="473"/>
      <c r="AJ113" s="473"/>
      <c r="AK113" s="473"/>
      <c r="AL113" s="473"/>
      <c r="AM113" s="480"/>
    </row>
    <row r="114" spans="2:39" ht="15.75">
      <c r="B114" s="14" t="s">
        <v>158</v>
      </c>
      <c r="C114" s="445"/>
      <c r="D114" s="468" t="e">
        <f>IF(D$75&lt;12-#REF!+1+Kapitalbedarfsplanung!#REF!-1,0,+#REF!/#REF!/IF(12-#REF!+1+Kapitalbedarfsplanung!#REF!-1&lt;7,(#REF!-Kapitalbedarfsplanung!#REF!+1),(#REF!-Kapitalbedarfsplanung!#REF!+1)*2))</f>
        <v>#REF!</v>
      </c>
      <c r="E114" s="463" t="e">
        <f>IF(E$75&lt;12-#REF!+1+Kapitalbedarfsplanung!#REF!-1,0,+#REF!/#REF!/IF(12-#REF!+1+Kapitalbedarfsplanung!#REF!-1&lt;7,(#REF!-Kapitalbedarfsplanung!#REF!+1),(#REF!-Kapitalbedarfsplanung!#REF!+1)*2))</f>
        <v>#REF!</v>
      </c>
      <c r="F114" s="463" t="e">
        <f>IF(F$75&lt;12-#REF!+1+Kapitalbedarfsplanung!#REF!-1,0,+#REF!/#REF!/IF(12-#REF!+1+Kapitalbedarfsplanung!#REF!-1&lt;7,(#REF!-Kapitalbedarfsplanung!#REF!+1),(#REF!-Kapitalbedarfsplanung!#REF!+1)*2))</f>
        <v>#REF!</v>
      </c>
      <c r="G114" s="463" t="e">
        <f>IF(G$75&lt;12-#REF!+1+Kapitalbedarfsplanung!#REF!-1,0,+#REF!/#REF!/IF(12-#REF!+1+Kapitalbedarfsplanung!#REF!-1&lt;7,(#REF!-Kapitalbedarfsplanung!#REF!+1),(#REF!-Kapitalbedarfsplanung!#REF!+1)*2))</f>
        <v>#REF!</v>
      </c>
      <c r="H114" s="463" t="e">
        <f>IF(H$75&lt;12-#REF!+1+Kapitalbedarfsplanung!#REF!-1,0,+#REF!/#REF!/IF(12-#REF!+1+Kapitalbedarfsplanung!#REF!-1&lt;7,(#REF!-Kapitalbedarfsplanung!#REF!+1),(#REF!-Kapitalbedarfsplanung!#REF!+1)*2))</f>
        <v>#REF!</v>
      </c>
      <c r="I114" s="463" t="e">
        <f>IF(I$75&lt;12-#REF!+1+Kapitalbedarfsplanung!#REF!-1,0,+#REF!/#REF!/IF(12-#REF!+1+Kapitalbedarfsplanung!#REF!-1&lt;7,(#REF!-Kapitalbedarfsplanung!#REF!+1),(#REF!-Kapitalbedarfsplanung!#REF!+1)*2))</f>
        <v>#REF!</v>
      </c>
      <c r="J114" s="463" t="e">
        <f>IF(J$75&lt;12-#REF!+1+Kapitalbedarfsplanung!#REF!-1,0,+#REF!/#REF!/IF(12-#REF!+1+Kapitalbedarfsplanung!#REF!-1&lt;7,(#REF!-Kapitalbedarfsplanung!#REF!+1),(#REF!-Kapitalbedarfsplanung!#REF!+1)*2))</f>
        <v>#REF!</v>
      </c>
      <c r="K114" s="463" t="e">
        <f>IF(K$75&lt;12-#REF!+1+Kapitalbedarfsplanung!#REF!-1,0,+#REF!/#REF!/IF(12-#REF!+1+Kapitalbedarfsplanung!#REF!-1&lt;7,(#REF!-Kapitalbedarfsplanung!#REF!+1),(#REF!-Kapitalbedarfsplanung!#REF!+1)*2))</f>
        <v>#REF!</v>
      </c>
      <c r="L114" s="463" t="e">
        <f>IF(L$75&lt;12-#REF!+1+Kapitalbedarfsplanung!#REF!-1,0,+#REF!/#REF!/IF(12-#REF!+1+Kapitalbedarfsplanung!#REF!-1&lt;7,(#REF!-Kapitalbedarfsplanung!#REF!+1),(#REF!-Kapitalbedarfsplanung!#REF!+1)*2))</f>
        <v>#REF!</v>
      </c>
      <c r="M114" s="463" t="e">
        <f>IF(M$75&lt;12-#REF!+1+Kapitalbedarfsplanung!#REF!-1,0,+#REF!/#REF!/IF(12-#REF!+1+Kapitalbedarfsplanung!#REF!-1&lt;7,(#REF!-Kapitalbedarfsplanung!#REF!+1),(#REF!-Kapitalbedarfsplanung!#REF!+1)*2))</f>
        <v>#REF!</v>
      </c>
      <c r="N114" s="463" t="e">
        <f>IF(N$75&lt;12-#REF!+1+Kapitalbedarfsplanung!#REF!-1,0,+#REF!/#REF!/IF(12-#REF!+1+Kapitalbedarfsplanung!#REF!-1&lt;7,(#REF!-Kapitalbedarfsplanung!#REF!+1),(#REF!-Kapitalbedarfsplanung!#REF!+1)*2))</f>
        <v>#REF!</v>
      </c>
      <c r="O114" s="469" t="e">
        <f>IF(O$75&lt;12-#REF!+1+Kapitalbedarfsplanung!#REF!-1,0,+#REF!/#REF!/IF(12-#REF!+1+Kapitalbedarfsplanung!#REF!-1&lt;7,(#REF!-Kapitalbedarfsplanung!#REF!+1),(#REF!-Kapitalbedarfsplanung!#REF!+1)*2))</f>
        <v>#REF!</v>
      </c>
      <c r="P114" s="468" t="e">
        <f>IF((12-#REF!)&lt;13,#REF!/#REF!/12,IF(P$75&lt;(12-#REF!),0,IF((12-#REF!)&lt;19,#REF!/#REF!/(24-(12-#REF!)),#REF!/#REF!/(24-(12-#REF!))/2)))</f>
        <v>#REF!</v>
      </c>
      <c r="Q114" s="463" t="e">
        <f>IF((12-#REF!)&lt;13,#REF!/#REF!/12,IF(Q$75&lt;(12-#REF!),0,IF((12-#REF!)&lt;19,#REF!/#REF!/(24-(12-#REF!)),#REF!/#REF!/(24-(12-#REF!))/2)))</f>
        <v>#REF!</v>
      </c>
      <c r="R114" s="463" t="e">
        <f>IF((12-#REF!)&lt;13,#REF!/#REF!/12,IF(R$75&lt;(12-#REF!),0,IF((12-#REF!)&lt;19,#REF!/#REF!/(24-(12-#REF!)),#REF!/#REF!/(24-(12-#REF!))/2)))</f>
        <v>#REF!</v>
      </c>
      <c r="S114" s="463" t="e">
        <f>IF((12-#REF!)&lt;13,#REF!/#REF!/12,IF(S$75&lt;(12-#REF!),0,IF((12-#REF!)&lt;19,#REF!/#REF!/(24-(12-#REF!)),#REF!/#REF!/(24-(12-#REF!))/2)))</f>
        <v>#REF!</v>
      </c>
      <c r="T114" s="463" t="e">
        <f>IF((12-#REF!)&lt;13,#REF!/#REF!/12,IF(T$75&lt;(12-#REF!),0,IF((12-#REF!)&lt;19,#REF!/#REF!/(24-(12-#REF!)),#REF!/#REF!/(24-(12-#REF!))/2)))</f>
        <v>#REF!</v>
      </c>
      <c r="U114" s="463" t="e">
        <f>IF((12-#REF!)&lt;13,#REF!/#REF!/12,IF(U$75&lt;(12-#REF!),0,IF((12-#REF!)&lt;19,#REF!/#REF!/(24-(12-#REF!)),#REF!/#REF!/(24-(12-#REF!))/2)))</f>
        <v>#REF!</v>
      </c>
      <c r="V114" s="463" t="e">
        <f>IF((12-#REF!)&lt;13,#REF!/#REF!/12,IF(V$75&lt;(12-#REF!),0,IF((12-#REF!)&lt;19,#REF!/#REF!/(24-(12-#REF!)),#REF!/#REF!/(24-(12-#REF!))/2)))</f>
        <v>#REF!</v>
      </c>
      <c r="W114" s="463" t="e">
        <f>IF((12-#REF!)&lt;13,#REF!/#REF!/12,IF(W$75&lt;(12-#REF!),0,IF((12-#REF!)&lt;19,#REF!/#REF!/(24-(12-#REF!)),#REF!/#REF!/(24-(12-#REF!))/2)))</f>
        <v>#REF!</v>
      </c>
      <c r="X114" s="463" t="e">
        <f>IF((12-#REF!)&lt;13,#REF!/#REF!/12,IF(X$75&lt;(12-#REF!),0,IF((12-#REF!)&lt;19,#REF!/#REF!/(24-(12-#REF!)),#REF!/#REF!/(24-(12-#REF!))/2)))</f>
        <v>#REF!</v>
      </c>
      <c r="Y114" s="463" t="e">
        <f>IF((12-#REF!)&lt;13,#REF!/#REF!/12,IF(Y$75&lt;(12-#REF!),0,IF((12-#REF!)&lt;19,#REF!/#REF!/(24-(12-#REF!)),#REF!/#REF!/(24-(12-#REF!))/2)))</f>
        <v>#REF!</v>
      </c>
      <c r="Z114" s="463" t="e">
        <f>IF((12-#REF!)&lt;13,#REF!/#REF!/12,IF(Z$75&lt;(12-#REF!),0,IF((12-#REF!)&lt;19,#REF!/#REF!/(24-(12-#REF!)),#REF!/#REF!/(24-(12-#REF!))/2)))</f>
        <v>#REF!</v>
      </c>
      <c r="AA114" s="469" t="e">
        <f>IF((12-#REF!)&lt;13,#REF!/#REF!/12,IF(AA$75&lt;(12-#REF!),0,IF((12-#REF!)&lt;19,#REF!/#REF!/(24-(12-#REF!)),#REF!/#REF!/(24-(12-#REF!))/2)))</f>
        <v>#REF!</v>
      </c>
      <c r="AB114" s="468" t="e">
        <f>IF((12-#REF!)&lt;25,#REF!/#REF!/12,IF(AB$75&lt;(12-#REF!),0,IF((12-#REF!)&lt;31,#REF!/#REF!/(36-(12-#REF!)),#REF!/#REF!/(36-(12-#REF!))/2)))</f>
        <v>#REF!</v>
      </c>
      <c r="AC114" s="463" t="e">
        <f>IF((12-#REF!)&lt;25,#REF!/#REF!/12,IF(AC$75&lt;(12-#REF!),0,IF((12-#REF!)&lt;31,#REF!/#REF!/(36-(12-#REF!)),#REF!/#REF!/(36-(12-#REF!))/2)))</f>
        <v>#REF!</v>
      </c>
      <c r="AD114" s="463" t="e">
        <f>IF((12-#REF!)&lt;25,#REF!/#REF!/12,IF(AD$75&lt;(12-#REF!),0,IF((12-#REF!)&lt;31,#REF!/#REF!/(36-(12-#REF!)),#REF!/#REF!/(36-(12-#REF!))/2)))</f>
        <v>#REF!</v>
      </c>
      <c r="AE114" s="463" t="e">
        <f>IF((12-#REF!)&lt;25,#REF!/#REF!/12,IF(AE$75&lt;(12-#REF!),0,IF((12-#REF!)&lt;31,#REF!/#REF!/(36-(12-#REF!)),#REF!/#REF!/(36-(12-#REF!))/2)))</f>
        <v>#REF!</v>
      </c>
      <c r="AF114" s="463" t="e">
        <f>IF((12-#REF!)&lt;25,#REF!/#REF!/12,IF(AF$75&lt;(12-#REF!),0,IF((12-#REF!)&lt;31,#REF!/#REF!/(36-(12-#REF!)),#REF!/#REF!/(36-(12-#REF!))/2)))</f>
        <v>#REF!</v>
      </c>
      <c r="AG114" s="463" t="e">
        <f>IF((12-#REF!)&lt;25,#REF!/#REF!/12,IF(AG$75&lt;(12-#REF!),0,IF((12-#REF!)&lt;31,#REF!/#REF!/(36-(12-#REF!)),#REF!/#REF!/(36-(12-#REF!))/2)))</f>
        <v>#REF!</v>
      </c>
      <c r="AH114" s="463" t="e">
        <f>IF((12-#REF!)&lt;25,#REF!/#REF!/12,IF(AH$75&lt;(12-#REF!),0,IF((12-#REF!)&lt;31,#REF!/#REF!/(36-(12-#REF!)),#REF!/#REF!/(36-(12-#REF!))/2)))</f>
        <v>#REF!</v>
      </c>
      <c r="AI114" s="463" t="e">
        <f>IF((12-#REF!)&lt;25,#REF!/#REF!/12,IF(AI$75&lt;(12-#REF!),0,IF((12-#REF!)&lt;31,#REF!/#REF!/(36-(12-#REF!)),#REF!/#REF!/(36-(12-#REF!))/2)))</f>
        <v>#REF!</v>
      </c>
      <c r="AJ114" s="463" t="e">
        <f>IF((12-#REF!)&lt;25,#REF!/#REF!/12,IF(AJ$75&lt;(12-#REF!),0,IF((12-#REF!)&lt;31,#REF!/#REF!/(36-(12-#REF!)),#REF!/#REF!/(36-(12-#REF!))/2)))</f>
        <v>#REF!</v>
      </c>
      <c r="AK114" s="463" t="e">
        <f>IF((12-#REF!)&lt;25,#REF!/#REF!/12,IF(AK$75&lt;(12-#REF!),0,IF((12-#REF!)&lt;31,#REF!/#REF!/(36-(12-#REF!)),#REF!/#REF!/(36-(12-#REF!))/2)))</f>
        <v>#REF!</v>
      </c>
      <c r="AL114" s="463" t="e">
        <f>IF((12-#REF!)&lt;25,#REF!/#REF!/12,IF(AL$75&lt;(12-#REF!),0,IF((12-#REF!)&lt;31,#REF!/#REF!/(36-(12-#REF!)),#REF!/#REF!/(36-(12-#REF!))/2)))</f>
        <v>#REF!</v>
      </c>
      <c r="AM114" s="469" t="e">
        <f>IF((12-#REF!)&lt;25,#REF!/#REF!/12,IF(AM$75&lt;(12-#REF!),0,IF((12-#REF!)&lt;31,#REF!/#REF!/(36-(12-#REF!)),#REF!/#REF!/(36-(12-#REF!))/2)))</f>
        <v>#REF!</v>
      </c>
    </row>
    <row r="115" spans="2:39" ht="15.75">
      <c r="B115" s="200"/>
      <c r="C115" s="445"/>
      <c r="D115" s="475"/>
      <c r="E115" s="476"/>
      <c r="F115" s="476"/>
      <c r="G115" s="476"/>
      <c r="H115" s="476"/>
      <c r="I115" s="476"/>
      <c r="J115" s="476"/>
      <c r="K115" s="476"/>
      <c r="L115" s="476"/>
      <c r="M115" s="476"/>
      <c r="N115" s="476"/>
      <c r="O115" s="484"/>
      <c r="P115" s="475"/>
      <c r="Q115" s="476"/>
      <c r="R115" s="476"/>
      <c r="S115" s="476"/>
      <c r="T115" s="476"/>
      <c r="U115" s="476"/>
      <c r="V115" s="476"/>
      <c r="W115" s="476"/>
      <c r="X115" s="476"/>
      <c r="Y115" s="476"/>
      <c r="Z115" s="476"/>
      <c r="AA115" s="484"/>
      <c r="AB115" s="475"/>
      <c r="AC115" s="476"/>
      <c r="AD115" s="476"/>
      <c r="AE115" s="476"/>
      <c r="AF115" s="476"/>
      <c r="AG115" s="476"/>
      <c r="AH115" s="476"/>
      <c r="AI115" s="476"/>
      <c r="AJ115" s="476"/>
      <c r="AK115" s="476"/>
      <c r="AL115" s="476"/>
      <c r="AM115" s="484"/>
    </row>
    <row r="116" spans="2:39" ht="16.5" thickBot="1">
      <c r="B116" s="29" t="s">
        <v>159</v>
      </c>
      <c r="C116" s="445"/>
      <c r="D116" s="479" t="e">
        <f>+'Kalk. int.'!D68/(1+#REF!)</f>
        <v>#REF!</v>
      </c>
      <c r="E116" s="464" t="e">
        <f>+'Kalk. int.'!E68/(1+#REF!)</f>
        <v>#REF!</v>
      </c>
      <c r="F116" s="464" t="e">
        <f>+'Kalk. int.'!F68/(1+#REF!)</f>
        <v>#REF!</v>
      </c>
      <c r="G116" s="464" t="e">
        <f>+'Kalk. int.'!G68/(1+#REF!)</f>
        <v>#REF!</v>
      </c>
      <c r="H116" s="464" t="e">
        <f>+'Kalk. int.'!H68/(1+#REF!)</f>
        <v>#REF!</v>
      </c>
      <c r="I116" s="464" t="e">
        <f>+'Kalk. int.'!I68/(1+#REF!)</f>
        <v>#REF!</v>
      </c>
      <c r="J116" s="464" t="e">
        <f>+'Kalk. int.'!J68/(1+#REF!)</f>
        <v>#REF!</v>
      </c>
      <c r="K116" s="464" t="e">
        <f>+'Kalk. int.'!K68/(1+#REF!)</f>
        <v>#REF!</v>
      </c>
      <c r="L116" s="464" t="e">
        <f>+'Kalk. int.'!L68/(1+#REF!)</f>
        <v>#REF!</v>
      </c>
      <c r="M116" s="464" t="e">
        <f>+'Kalk. int.'!M68/(1+#REF!)</f>
        <v>#REF!</v>
      </c>
      <c r="N116" s="464" t="e">
        <f>+'Kalk. int.'!N68/(1+#REF!)</f>
        <v>#REF!</v>
      </c>
      <c r="O116" s="480" t="e">
        <f>+'Kalk. int.'!O68/(1+#REF!)</f>
        <v>#REF!</v>
      </c>
      <c r="P116" s="479" t="e">
        <f>+'Kalk. int.'!P68/(1+#REF!)</f>
        <v>#REF!</v>
      </c>
      <c r="Q116" s="464" t="e">
        <f>+'Kalk. int.'!Q68/(1+#REF!)</f>
        <v>#REF!</v>
      </c>
      <c r="R116" s="464" t="e">
        <f>+'Kalk. int.'!R68/(1+#REF!)</f>
        <v>#REF!</v>
      </c>
      <c r="S116" s="464" t="e">
        <f>+'Kalk. int.'!S68/(1+#REF!)</f>
        <v>#REF!</v>
      </c>
      <c r="T116" s="464" t="e">
        <f>+'Kalk. int.'!T68/(1+#REF!)</f>
        <v>#REF!</v>
      </c>
      <c r="U116" s="464" t="e">
        <f>+'Kalk. int.'!U68/(1+#REF!)</f>
        <v>#REF!</v>
      </c>
      <c r="V116" s="464" t="e">
        <f>+'Kalk. int.'!V68/(1+#REF!)</f>
        <v>#REF!</v>
      </c>
      <c r="W116" s="464" t="e">
        <f>+'Kalk. int.'!W68/(1+#REF!)</f>
        <v>#REF!</v>
      </c>
      <c r="X116" s="464" t="e">
        <f>+'Kalk. int.'!X68/(1+#REF!)</f>
        <v>#REF!</v>
      </c>
      <c r="Y116" s="464" t="e">
        <f>+'Kalk. int.'!Y68/(1+#REF!)</f>
        <v>#REF!</v>
      </c>
      <c r="Z116" s="464" t="e">
        <f>+'Kalk. int.'!Z68/(1+#REF!)</f>
        <v>#REF!</v>
      </c>
      <c r="AA116" s="480" t="e">
        <f>+'Kalk. int.'!AA68/(1+#REF!)</f>
        <v>#REF!</v>
      </c>
      <c r="AB116" s="479" t="e">
        <f>+'Kalk. int.'!AB68/(1+#REF!)</f>
        <v>#REF!</v>
      </c>
      <c r="AC116" s="464" t="e">
        <f>+'Kalk. int.'!AC68/(1+#REF!)</f>
        <v>#REF!</v>
      </c>
      <c r="AD116" s="464" t="e">
        <f>+'Kalk. int.'!AD68/(1+#REF!)</f>
        <v>#REF!</v>
      </c>
      <c r="AE116" s="464" t="e">
        <f>+'Kalk. int.'!AE68/(1+#REF!)</f>
        <v>#REF!</v>
      </c>
      <c r="AF116" s="464" t="e">
        <f>+'Kalk. int.'!AF68/(1+#REF!)</f>
        <v>#REF!</v>
      </c>
      <c r="AG116" s="464" t="e">
        <f>+'Kalk. int.'!AG68/(1+#REF!)</f>
        <v>#REF!</v>
      </c>
      <c r="AH116" s="464" t="e">
        <f>+'Kalk. int.'!AH68/(1+#REF!)</f>
        <v>#REF!</v>
      </c>
      <c r="AI116" s="464" t="e">
        <f>+'Kalk. int.'!AI68/(1+#REF!)</f>
        <v>#REF!</v>
      </c>
      <c r="AJ116" s="464" t="e">
        <f>+'Kalk. int.'!AJ68/(1+#REF!)</f>
        <v>#REF!</v>
      </c>
      <c r="AK116" s="464" t="e">
        <f>+'Kalk. int.'!AK68/(1+#REF!)</f>
        <v>#REF!</v>
      </c>
      <c r="AL116" s="464" t="e">
        <f>+'Kalk. int.'!AL68/(1+#REF!)</f>
        <v>#REF!</v>
      </c>
      <c r="AM116" s="480" t="e">
        <f>+'Kalk. int.'!AM68/(1+#REF!)</f>
        <v>#REF!</v>
      </c>
    </row>
    <row r="117" spans="2:39" ht="16.5" thickBot="1">
      <c r="B117" s="201" t="s">
        <v>161</v>
      </c>
      <c r="C117" s="445"/>
      <c r="D117" s="481" t="e">
        <f t="shared" ref="D117:AM117" si="10">SUM(D76:D116)</f>
        <v>#REF!</v>
      </c>
      <c r="E117" s="465" t="e">
        <f t="shared" si="10"/>
        <v>#REF!</v>
      </c>
      <c r="F117" s="465" t="e">
        <f t="shared" si="10"/>
        <v>#REF!</v>
      </c>
      <c r="G117" s="465" t="e">
        <f t="shared" si="10"/>
        <v>#REF!</v>
      </c>
      <c r="H117" s="465" t="e">
        <f t="shared" si="10"/>
        <v>#REF!</v>
      </c>
      <c r="I117" s="465" t="e">
        <f t="shared" si="10"/>
        <v>#REF!</v>
      </c>
      <c r="J117" s="465" t="e">
        <f t="shared" si="10"/>
        <v>#REF!</v>
      </c>
      <c r="K117" s="465" t="e">
        <f t="shared" si="10"/>
        <v>#REF!</v>
      </c>
      <c r="L117" s="465" t="e">
        <f t="shared" si="10"/>
        <v>#REF!</v>
      </c>
      <c r="M117" s="465" t="e">
        <f t="shared" si="10"/>
        <v>#REF!</v>
      </c>
      <c r="N117" s="465" t="e">
        <f t="shared" si="10"/>
        <v>#REF!</v>
      </c>
      <c r="O117" s="482" t="e">
        <f t="shared" si="10"/>
        <v>#REF!</v>
      </c>
      <c r="P117" s="481" t="e">
        <f t="shared" si="10"/>
        <v>#REF!</v>
      </c>
      <c r="Q117" s="465" t="e">
        <f t="shared" si="10"/>
        <v>#REF!</v>
      </c>
      <c r="R117" s="465" t="e">
        <f t="shared" si="10"/>
        <v>#REF!</v>
      </c>
      <c r="S117" s="465" t="e">
        <f t="shared" si="10"/>
        <v>#REF!</v>
      </c>
      <c r="T117" s="465" t="e">
        <f t="shared" si="10"/>
        <v>#REF!</v>
      </c>
      <c r="U117" s="465" t="e">
        <f t="shared" si="10"/>
        <v>#REF!</v>
      </c>
      <c r="V117" s="465" t="e">
        <f t="shared" si="10"/>
        <v>#REF!</v>
      </c>
      <c r="W117" s="465" t="e">
        <f t="shared" si="10"/>
        <v>#REF!</v>
      </c>
      <c r="X117" s="465" t="e">
        <f t="shared" si="10"/>
        <v>#REF!</v>
      </c>
      <c r="Y117" s="465" t="e">
        <f t="shared" si="10"/>
        <v>#REF!</v>
      </c>
      <c r="Z117" s="465" t="e">
        <f t="shared" si="10"/>
        <v>#REF!</v>
      </c>
      <c r="AA117" s="482" t="e">
        <f t="shared" si="10"/>
        <v>#REF!</v>
      </c>
      <c r="AB117" s="481" t="e">
        <f t="shared" si="10"/>
        <v>#REF!</v>
      </c>
      <c r="AC117" s="465" t="e">
        <f t="shared" si="10"/>
        <v>#REF!</v>
      </c>
      <c r="AD117" s="465" t="e">
        <f t="shared" si="10"/>
        <v>#REF!</v>
      </c>
      <c r="AE117" s="465" t="e">
        <f t="shared" si="10"/>
        <v>#REF!</v>
      </c>
      <c r="AF117" s="465" t="e">
        <f t="shared" si="10"/>
        <v>#REF!</v>
      </c>
      <c r="AG117" s="465" t="e">
        <f t="shared" si="10"/>
        <v>#REF!</v>
      </c>
      <c r="AH117" s="465" t="e">
        <f t="shared" si="10"/>
        <v>#REF!</v>
      </c>
      <c r="AI117" s="465" t="e">
        <f t="shared" si="10"/>
        <v>#REF!</v>
      </c>
      <c r="AJ117" s="465" t="e">
        <f t="shared" si="10"/>
        <v>#REF!</v>
      </c>
      <c r="AK117" s="465" t="e">
        <f t="shared" si="10"/>
        <v>#REF!</v>
      </c>
      <c r="AL117" s="465" t="e">
        <f t="shared" si="10"/>
        <v>#REF!</v>
      </c>
      <c r="AM117" s="482" t="e">
        <f t="shared" si="10"/>
        <v>#REF!</v>
      </c>
    </row>
    <row r="119" spans="2:39" ht="15.75">
      <c r="D119" s="203"/>
      <c r="E119" s="202"/>
      <c r="F119" s="203"/>
      <c r="G119" s="202"/>
      <c r="H119" s="203"/>
      <c r="I119" s="202"/>
      <c r="J119" s="203"/>
      <c r="K119" s="202"/>
      <c r="L119" s="203"/>
      <c r="M119" s="202"/>
      <c r="N119" s="203"/>
      <c r="O119" s="202"/>
    </row>
    <row r="120" spans="2:39" ht="20.25">
      <c r="D120" s="434" t="e">
        <f>+#REF!</f>
        <v>#REF!</v>
      </c>
      <c r="P120" s="434" t="e">
        <f>+D120+1</f>
        <v>#REF!</v>
      </c>
      <c r="AB120" s="434" t="e">
        <f>+P120+1</f>
        <v>#REF!</v>
      </c>
    </row>
    <row r="121" spans="2:39" ht="16.5" thickBot="1">
      <c r="D121" s="857" t="s">
        <v>98</v>
      </c>
      <c r="E121" s="858"/>
      <c r="F121" s="858"/>
      <c r="G121" s="858"/>
      <c r="H121" s="858"/>
      <c r="I121" s="858"/>
      <c r="J121" s="858"/>
      <c r="K121" s="858"/>
      <c r="L121" s="858"/>
      <c r="M121" s="858"/>
      <c r="N121" s="858"/>
      <c r="O121" s="858"/>
      <c r="P121" s="452"/>
    </row>
    <row r="122" spans="2:39" ht="20.25">
      <c r="B122" s="376" t="s">
        <v>1567</v>
      </c>
      <c r="D122" s="435">
        <v>1</v>
      </c>
      <c r="E122" s="436">
        <v>2</v>
      </c>
      <c r="F122" s="436">
        <v>3</v>
      </c>
      <c r="G122" s="436">
        <v>4</v>
      </c>
      <c r="H122" s="436">
        <v>5</v>
      </c>
      <c r="I122" s="436">
        <v>6</v>
      </c>
      <c r="J122" s="436">
        <v>7</v>
      </c>
      <c r="K122" s="436">
        <v>8</v>
      </c>
      <c r="L122" s="436">
        <v>9</v>
      </c>
      <c r="M122" s="436">
        <v>10</v>
      </c>
      <c r="N122" s="436">
        <v>11</v>
      </c>
      <c r="O122" s="437">
        <v>12</v>
      </c>
      <c r="P122" s="435">
        <v>1</v>
      </c>
      <c r="Q122" s="436">
        <v>2</v>
      </c>
      <c r="R122" s="436">
        <v>3</v>
      </c>
      <c r="S122" s="436">
        <v>4</v>
      </c>
      <c r="T122" s="436">
        <v>5</v>
      </c>
      <c r="U122" s="436">
        <v>6</v>
      </c>
      <c r="V122" s="436">
        <v>7</v>
      </c>
      <c r="W122" s="436">
        <v>8</v>
      </c>
      <c r="X122" s="436">
        <v>9</v>
      </c>
      <c r="Y122" s="436">
        <v>10</v>
      </c>
      <c r="Z122" s="436">
        <v>11</v>
      </c>
      <c r="AA122" s="453">
        <v>12</v>
      </c>
      <c r="AB122" s="435">
        <v>1</v>
      </c>
      <c r="AC122" s="436">
        <v>2</v>
      </c>
      <c r="AD122" s="436">
        <v>3</v>
      </c>
      <c r="AE122" s="436">
        <v>4</v>
      </c>
      <c r="AF122" s="436">
        <v>5</v>
      </c>
      <c r="AG122" s="436">
        <v>6</v>
      </c>
      <c r="AH122" s="436">
        <v>7</v>
      </c>
      <c r="AI122" s="436">
        <v>8</v>
      </c>
      <c r="AJ122" s="436">
        <v>9</v>
      </c>
      <c r="AK122" s="436">
        <v>10</v>
      </c>
      <c r="AL122" s="436">
        <v>11</v>
      </c>
      <c r="AM122" s="453">
        <v>12</v>
      </c>
    </row>
    <row r="123" spans="2:39" ht="15">
      <c r="D123" s="438" t="e">
        <f>IF(OR(#REF!=D$122,#REF!=D$122),"Zuschlag"," ")</f>
        <v>#REF!</v>
      </c>
      <c r="E123" s="17" t="e">
        <f>IF(OR(#REF!=E$122,#REF!=E$122),"Zuschlag"," ")</f>
        <v>#REF!</v>
      </c>
      <c r="F123" s="17" t="e">
        <f>IF(OR(#REF!=F$122,#REF!=F$122),"Zuschlag"," ")</f>
        <v>#REF!</v>
      </c>
      <c r="G123" s="17" t="e">
        <f>IF(OR(#REF!=G$122,#REF!=G$122),"Zuschlag"," ")</f>
        <v>#REF!</v>
      </c>
      <c r="H123" s="17" t="e">
        <f>IF(OR(#REF!=H$122,#REF!=H$122),"Zuschlag"," ")</f>
        <v>#REF!</v>
      </c>
      <c r="I123" s="17" t="e">
        <f>IF(OR(#REF!=I$122,#REF!=I$122),"Zuschlag"," ")</f>
        <v>#REF!</v>
      </c>
      <c r="J123" s="17" t="e">
        <f>IF(OR(#REF!=J$122,#REF!=J$122),"Zuschlag"," ")</f>
        <v>#REF!</v>
      </c>
      <c r="K123" s="17" t="e">
        <f>IF(OR(#REF!=K$122,#REF!=K$122),"Zuschlag"," ")</f>
        <v>#REF!</v>
      </c>
      <c r="L123" s="17" t="e">
        <f>IF(OR(#REF!=L$122,#REF!=L$122),"Zuschlag"," ")</f>
        <v>#REF!</v>
      </c>
      <c r="M123" s="17" t="e">
        <f>IF(OR(#REF!=M$122,#REF!=M$122),"Zuschlag"," ")</f>
        <v>#REF!</v>
      </c>
      <c r="N123" s="17" t="e">
        <f>IF(OR(#REF!=N$122,#REF!=N$122),"Zuschlag"," ")</f>
        <v>#REF!</v>
      </c>
      <c r="O123" s="36" t="e">
        <f>IF(OR(#REF!=O$122,#REF!=O$122),"Zuschlag"," ")</f>
        <v>#REF!</v>
      </c>
      <c r="P123" s="454" t="e">
        <f>IF(OR(#REF!=D$122,#REF!=D$122),"Zuschlag"," ")</f>
        <v>#REF!</v>
      </c>
      <c r="Q123" s="455" t="e">
        <f>IF(OR(#REF!=E$122,#REF!=E$122),"Zuschlag"," ")</f>
        <v>#REF!</v>
      </c>
      <c r="R123" s="455" t="e">
        <f>IF(OR(#REF!=F$122,#REF!=F$122),"Zuschlag"," ")</f>
        <v>#REF!</v>
      </c>
      <c r="S123" s="455" t="e">
        <f>IF(OR(#REF!=G$122,#REF!=G$122),"Zuschlag"," ")</f>
        <v>#REF!</v>
      </c>
      <c r="T123" s="455" t="e">
        <f>IF(OR(#REF!=H$122,#REF!=H$122),"Zuschlag"," ")</f>
        <v>#REF!</v>
      </c>
      <c r="U123" s="455" t="e">
        <f>IF(OR(#REF!=I$122,#REF!=I$122),"Zuschlag"," ")</f>
        <v>#REF!</v>
      </c>
      <c r="V123" s="455" t="e">
        <f>IF(OR(#REF!=J$122,#REF!=J$122),"Zuschlag"," ")</f>
        <v>#REF!</v>
      </c>
      <c r="W123" s="455" t="e">
        <f>IF(OR(#REF!=K$122,#REF!=K$122),"Zuschlag"," ")</f>
        <v>#REF!</v>
      </c>
      <c r="X123" s="455" t="e">
        <f>IF(OR(#REF!=L$122,#REF!=L$122),"Zuschlag"," ")</f>
        <v>#REF!</v>
      </c>
      <c r="Y123" s="455" t="e">
        <f>IF(OR(#REF!=M$122,#REF!=M$122),"Zuschlag"," ")</f>
        <v>#REF!</v>
      </c>
      <c r="Z123" s="455" t="e">
        <f>IF(OR(#REF!=N$122,#REF!=N$122),"Zuschlag"," ")</f>
        <v>#REF!</v>
      </c>
      <c r="AA123" s="456" t="e">
        <f>IF(OR(#REF!=O$122,#REF!=O$122),"Zuschlag"," ")</f>
        <v>#REF!</v>
      </c>
      <c r="AB123" s="454" t="e">
        <f>IF(OR(#REF!=D$122,#REF!=D$122),"Zuschlag"," ")</f>
        <v>#REF!</v>
      </c>
      <c r="AC123" s="455" t="e">
        <f>IF(OR(#REF!=E$122,#REF!=E$122),"Zuschlag"," ")</f>
        <v>#REF!</v>
      </c>
      <c r="AD123" s="455" t="e">
        <f>IF(OR(#REF!=F$122,#REF!=F$122),"Zuschlag"," ")</f>
        <v>#REF!</v>
      </c>
      <c r="AE123" s="455" t="e">
        <f>IF(OR(#REF!=G$122,#REF!=G$122),"Zuschlag"," ")</f>
        <v>#REF!</v>
      </c>
      <c r="AF123" s="455" t="e">
        <f>IF(OR(#REF!=H$122,#REF!=H$122),"Zuschlag"," ")</f>
        <v>#REF!</v>
      </c>
      <c r="AG123" s="455" t="e">
        <f>IF(OR(#REF!=I$122,#REF!=I$122),"Zuschlag"," ")</f>
        <v>#REF!</v>
      </c>
      <c r="AH123" s="455" t="e">
        <f>IF(OR(#REF!=J$122,#REF!=J$122),"Zuschlag"," ")</f>
        <v>#REF!</v>
      </c>
      <c r="AI123" s="455" t="e">
        <f>IF(OR(#REF!=K$122,#REF!=K$122),"Zuschlag"," ")</f>
        <v>#REF!</v>
      </c>
      <c r="AJ123" s="455" t="e">
        <f>IF(OR(#REF!=L$122,#REF!=L$122),"Zuschlag"," ")</f>
        <v>#REF!</v>
      </c>
      <c r="AK123" s="455" t="e">
        <f>IF(OR(#REF!=M$122,#REF!=M$122),"Zuschlag"," ")</f>
        <v>#REF!</v>
      </c>
      <c r="AL123" s="455" t="e">
        <f>IF(OR(#REF!=N$122,#REF!=N$122),"Zuschlag"," ")</f>
        <v>#REF!</v>
      </c>
      <c r="AM123" s="456" t="e">
        <f>IF(OR(#REF!=O$122,#REF!=O$122),"Zuschlag"," ")</f>
        <v>#REF!</v>
      </c>
    </row>
    <row r="124" spans="2:39" ht="15">
      <c r="D124" s="439" t="e">
        <f>IF(OR(#REF!=D$122,#REF!=D$122),0,#REF!*#REF!)+IF(#REF!=D$122,#REF!*#REF!,0)+IF(#REF!=D$122,#REF!*#REF!,0)</f>
        <v>#REF!</v>
      </c>
      <c r="E124" s="18" t="e">
        <f>IF(OR(#REF!=E$122,#REF!=E$122),0,#REF!*#REF!)+IF(#REF!=E$122,#REF!*#REF!,0)+IF(#REF!=E$122,#REF!*#REF!,0)</f>
        <v>#REF!</v>
      </c>
      <c r="F124" s="18" t="e">
        <f>IF(OR(#REF!=F$122,#REF!=F$122),0,#REF!*#REF!)+IF(#REF!=F$122,#REF!*#REF!,0)+IF(#REF!=F$122,#REF!*#REF!,0)</f>
        <v>#REF!</v>
      </c>
      <c r="G124" s="18" t="e">
        <f>IF(OR(#REF!=G$122,#REF!=G$122),0,#REF!*#REF!)+IF(#REF!=G$122,#REF!*#REF!,0)+IF(#REF!=G$122,#REF!*#REF!,0)</f>
        <v>#REF!</v>
      </c>
      <c r="H124" s="18" t="e">
        <f>IF(OR(#REF!=H$122,#REF!=H$122),0,#REF!*#REF!)+IF(#REF!=H$122,#REF!*#REF!,0)+IF(#REF!=H$122,#REF!*#REF!,0)</f>
        <v>#REF!</v>
      </c>
      <c r="I124" s="18" t="e">
        <f>IF(OR(#REF!=I$122,#REF!=I$122),0,#REF!*#REF!)+IF(#REF!=I$122,#REF!*#REF!,0)+IF(#REF!=I$122,#REF!*#REF!,0)</f>
        <v>#REF!</v>
      </c>
      <c r="J124" s="18" t="e">
        <f>IF(OR(#REF!=J$122,#REF!=J$122),0,#REF!*#REF!)+IF(#REF!=J$122,#REF!*#REF!,0)+IF(#REF!=J$122,#REF!*#REF!,0)</f>
        <v>#REF!</v>
      </c>
      <c r="K124" s="18" t="e">
        <f>IF(OR(#REF!=K$122,#REF!=K$122),0,#REF!*#REF!)+IF(#REF!=K$122,#REF!*#REF!,0)+IF(#REF!=K$122,#REF!*#REF!,0)</f>
        <v>#REF!</v>
      </c>
      <c r="L124" s="18" t="e">
        <f>IF(OR(#REF!=L$122,#REF!=L$122),0,#REF!*#REF!)+IF(#REF!=L$122,#REF!*#REF!,0)+IF(#REF!=L$122,#REF!*#REF!,0)</f>
        <v>#REF!</v>
      </c>
      <c r="M124" s="18" t="e">
        <f>IF(OR(#REF!=M$122,#REF!=M$122),0,#REF!*#REF!)+IF(#REF!=M$122,#REF!*#REF!,0)+IF(#REF!=M$122,#REF!*#REF!,0)</f>
        <v>#REF!</v>
      </c>
      <c r="N124" s="18" t="e">
        <f>IF(OR(#REF!=N$122,#REF!=N$122),0,#REF!*#REF!)+IF(#REF!=N$122,#REF!*#REF!,0)+IF(#REF!=N$122,#REF!*#REF!,0)</f>
        <v>#REF!</v>
      </c>
      <c r="O124" s="52" t="e">
        <f>IF(OR(#REF!=O$122,#REF!=O$122),0,#REF!*#REF!)+IF(#REF!=O$122,#REF!*#REF!,0)+IF(#REF!=O$122,#REF!*#REF!,0)</f>
        <v>#REF!</v>
      </c>
      <c r="P124" s="457" t="e">
        <f>IF(OR(#REF!=D$122,#REF!=D$122),0,#REF!*#REF!)+IF(#REF!=D$122,#REF!*#REF!,0)+IF(#REF!=D$122,#REF!*#REF!,0)</f>
        <v>#REF!</v>
      </c>
      <c r="Q124" s="458" t="e">
        <f>IF(OR(#REF!=E$122,#REF!=E$122),0,#REF!*#REF!)+IF(#REF!=E$122,#REF!*#REF!,0)+IF(#REF!=E$122,#REF!*#REF!,0)</f>
        <v>#REF!</v>
      </c>
      <c r="R124" s="458" t="e">
        <f>IF(OR(#REF!=F$122,#REF!=F$122),0,#REF!*#REF!)+IF(#REF!=F$122,#REF!*#REF!,0)+IF(#REF!=F$122,#REF!*#REF!,0)</f>
        <v>#REF!</v>
      </c>
      <c r="S124" s="458" t="e">
        <f>IF(OR(#REF!=G$122,#REF!=G$122),0,#REF!*#REF!)+IF(#REF!=G$122,#REF!*#REF!,0)+IF(#REF!=G$122,#REF!*#REF!,0)</f>
        <v>#REF!</v>
      </c>
      <c r="T124" s="458" t="e">
        <f>IF(OR(#REF!=H$122,#REF!=H$122),0,#REF!*#REF!)+IF(#REF!=H$122,#REF!*#REF!,0)+IF(#REF!=H$122,#REF!*#REF!,0)</f>
        <v>#REF!</v>
      </c>
      <c r="U124" s="458" t="e">
        <f>IF(OR(#REF!=I$122,#REF!=I$122),0,#REF!*#REF!)+IF(#REF!=I$122,#REF!*#REF!,0)+IF(#REF!=I$122,#REF!*#REF!,0)</f>
        <v>#REF!</v>
      </c>
      <c r="V124" s="458" t="e">
        <f>IF(OR(#REF!=J$122,#REF!=J$122),0,#REF!*#REF!)+IF(#REF!=J$122,#REF!*#REF!,0)+IF(#REF!=J$122,#REF!*#REF!,0)</f>
        <v>#REF!</v>
      </c>
      <c r="W124" s="458" t="e">
        <f>IF(OR(#REF!=K$122,#REF!=K$122),0,#REF!*#REF!)+IF(#REF!=K$122,#REF!*#REF!,0)+IF(#REF!=K$122,#REF!*#REF!,0)</f>
        <v>#REF!</v>
      </c>
      <c r="X124" s="458" t="e">
        <f>IF(OR(#REF!=L$122,#REF!=L$122),0,#REF!*#REF!)+IF(#REF!=L$122,#REF!*#REF!,0)+IF(#REF!=L$122,#REF!*#REF!,0)</f>
        <v>#REF!</v>
      </c>
      <c r="Y124" s="458" t="e">
        <f>IF(OR(#REF!=M$122,#REF!=M$122),0,#REF!*#REF!)+IF(#REF!=M$122,#REF!*#REF!,0)+IF(#REF!=M$122,#REF!*#REF!,0)</f>
        <v>#REF!</v>
      </c>
      <c r="Z124" s="458" t="e">
        <f>IF(OR(#REF!=N$122,#REF!=N$122),0,#REF!*#REF!)+IF(#REF!=N$122,#REF!*#REF!,0)+IF(#REF!=N$122,#REF!*#REF!,0)</f>
        <v>#REF!</v>
      </c>
      <c r="AA124" s="459" t="e">
        <f>IF(OR(#REF!=O$122,#REF!=O$122),0,#REF!*#REF!)+IF(#REF!=O$122,#REF!*#REF!,0)+IF(#REF!=O$122,#REF!*#REF!,0)</f>
        <v>#REF!</v>
      </c>
      <c r="AB124" s="457" t="e">
        <f>IF(OR(#REF!=D$122,#REF!=D$122),0,#REF!*#REF!)+IF(#REF!=D$122,#REF!*#REF!,0)+IF(#REF!=D$122,#REF!*#REF!,0)</f>
        <v>#REF!</v>
      </c>
      <c r="AC124" s="458" t="e">
        <f>IF(OR(#REF!=E$122,#REF!=E$122),0,#REF!*#REF!)+IF(#REF!=E$122,#REF!*#REF!,0)+IF(#REF!=E$122,#REF!*#REF!,0)</f>
        <v>#REF!</v>
      </c>
      <c r="AD124" s="458" t="e">
        <f>IF(OR(#REF!=F$122,#REF!=F$122),0,#REF!*#REF!)+IF(#REF!=F$122,#REF!*#REF!,0)+IF(#REF!=F$122,#REF!*#REF!,0)</f>
        <v>#REF!</v>
      </c>
      <c r="AE124" s="458" t="e">
        <f>IF(OR(#REF!=G$122,#REF!=G$122),0,#REF!*#REF!)+IF(#REF!=G$122,#REF!*#REF!,0)+IF(#REF!=G$122,#REF!*#REF!,0)</f>
        <v>#REF!</v>
      </c>
      <c r="AF124" s="458" t="e">
        <f>IF(OR(#REF!=H$122,#REF!=H$122),0,#REF!*#REF!)+IF(#REF!=H$122,#REF!*#REF!,0)+IF(#REF!=H$122,#REF!*#REF!,0)</f>
        <v>#REF!</v>
      </c>
      <c r="AG124" s="458" t="e">
        <f>IF(OR(#REF!=I$122,#REF!=I$122),0,#REF!*#REF!)+IF(#REF!=I$122,#REF!*#REF!,0)+IF(#REF!=I$122,#REF!*#REF!,0)</f>
        <v>#REF!</v>
      </c>
      <c r="AH124" s="458" t="e">
        <f>IF(OR(#REF!=J$122,#REF!=J$122),0,#REF!*#REF!)+IF(#REF!=J$122,#REF!*#REF!,0)+IF(#REF!=J$122,#REF!*#REF!,0)</f>
        <v>#REF!</v>
      </c>
      <c r="AI124" s="458" t="e">
        <f>IF(OR(#REF!=K$122,#REF!=K$122),0,#REF!*#REF!)+IF(#REF!=K$122,#REF!*#REF!,0)+IF(#REF!=K$122,#REF!*#REF!,0)</f>
        <v>#REF!</v>
      </c>
      <c r="AJ124" s="458" t="e">
        <f>IF(OR(#REF!=L$122,#REF!=L$122),0,#REF!*#REF!)+IF(#REF!=L$122,#REF!*#REF!,0)+IF(#REF!=L$122,#REF!*#REF!,0)</f>
        <v>#REF!</v>
      </c>
      <c r="AK124" s="458" t="e">
        <f>IF(OR(#REF!=M$122,#REF!=M$122),0,#REF!*#REF!)+IF(#REF!=M$122,#REF!*#REF!,0)+IF(#REF!=M$122,#REF!*#REF!,0)</f>
        <v>#REF!</v>
      </c>
      <c r="AL124" s="458" t="e">
        <f>IF(OR(#REF!=N$122,#REF!=N$122),0,#REF!*#REF!)+IF(#REF!=N$122,#REF!*#REF!,0)+IF(#REF!=N$122,#REF!*#REF!,0)</f>
        <v>#REF!</v>
      </c>
      <c r="AM124" s="459" t="e">
        <f>IF(OR(#REF!=O$122,#REF!=O$122),0,#REF!*#REF!)+IF(#REF!=O$122,#REF!*#REF!,0)+IF(#REF!=O$122,#REF!*#REF!,0)</f>
        <v>#REF!</v>
      </c>
    </row>
    <row r="125" spans="2:39" ht="15">
      <c r="D125" s="439" t="e">
        <f>IF(OR(#REF!=D$122,#REF!=D$122),0,#REF!*#REF!)+IF(#REF!=D$122,#REF!*#REF!,0)+IF(#REF!=D$122,#REF!*#REF!,0)</f>
        <v>#REF!</v>
      </c>
      <c r="E125" s="18" t="e">
        <f>IF(OR(#REF!=E$122,#REF!=E$122),0,#REF!*#REF!)+IF(#REF!=E$122,#REF!*#REF!,0)+IF(#REF!=E$122,#REF!*#REF!,0)</f>
        <v>#REF!</v>
      </c>
      <c r="F125" s="18" t="e">
        <f>IF(OR(#REF!=F$122,#REF!=F$122),0,#REF!*#REF!)+IF(#REF!=F$122,#REF!*#REF!,0)+IF(#REF!=F$122,#REF!*#REF!,0)</f>
        <v>#REF!</v>
      </c>
      <c r="G125" s="18" t="e">
        <f>IF(OR(#REF!=G$122,#REF!=G$122),0,#REF!*#REF!)+IF(#REF!=G$122,#REF!*#REF!,0)+IF(#REF!=G$122,#REF!*#REF!,0)</f>
        <v>#REF!</v>
      </c>
      <c r="H125" s="18" t="e">
        <f>IF(OR(#REF!=H$122,#REF!=H$122),0,#REF!*#REF!)+IF(#REF!=H$122,#REF!*#REF!,0)+IF(#REF!=H$122,#REF!*#REF!,0)</f>
        <v>#REF!</v>
      </c>
      <c r="I125" s="18" t="e">
        <f>IF(OR(#REF!=I$122,#REF!=I$122),0,#REF!*#REF!)+IF(#REF!=I$122,#REF!*#REF!,0)+IF(#REF!=I$122,#REF!*#REF!,0)</f>
        <v>#REF!</v>
      </c>
      <c r="J125" s="18" t="e">
        <f>IF(OR(#REF!=J$122,#REF!=J$122),0,#REF!*#REF!)+IF(#REF!=J$122,#REF!*#REF!,0)+IF(#REF!=J$122,#REF!*#REF!,0)</f>
        <v>#REF!</v>
      </c>
      <c r="K125" s="18" t="e">
        <f>IF(OR(#REF!=K$122,#REF!=K$122),0,#REF!*#REF!)+IF(#REF!=K$122,#REF!*#REF!,0)+IF(#REF!=K$122,#REF!*#REF!,0)</f>
        <v>#REF!</v>
      </c>
      <c r="L125" s="18" t="e">
        <f>IF(OR(#REF!=L$122,#REF!=L$122),0,#REF!*#REF!)+IF(#REF!=L$122,#REF!*#REF!,0)+IF(#REF!=L$122,#REF!*#REF!,0)</f>
        <v>#REF!</v>
      </c>
      <c r="M125" s="18" t="e">
        <f>IF(OR(#REF!=M$122,#REF!=M$122),0,#REF!*#REF!)+IF(#REF!=M$122,#REF!*#REF!,0)+IF(#REF!=M$122,#REF!*#REF!,0)</f>
        <v>#REF!</v>
      </c>
      <c r="N125" s="18" t="e">
        <f>IF(OR(#REF!=N$122,#REF!=N$122),0,#REF!*#REF!)+IF(#REF!=N$122,#REF!*#REF!,0)+IF(#REF!=N$122,#REF!*#REF!,0)</f>
        <v>#REF!</v>
      </c>
      <c r="O125" s="52" t="e">
        <f>IF(OR(#REF!=O$122,#REF!=O$122),0,#REF!*#REF!)+IF(#REF!=O$122,#REF!*#REF!,0)+IF(#REF!=O$122,#REF!*#REF!,0)</f>
        <v>#REF!</v>
      </c>
      <c r="P125" s="457" t="e">
        <f>IF(OR(#REF!=D$122,#REF!=D$122),0,#REF!*#REF!)+IF(#REF!=D$122,#REF!*#REF!,0)+IF(#REF!=D$122,#REF!*#REF!,0)</f>
        <v>#REF!</v>
      </c>
      <c r="Q125" s="458" t="e">
        <f>IF(OR(#REF!=E$122,#REF!=E$122),0,#REF!*#REF!)+IF(#REF!=E$122,#REF!*#REF!,0)+IF(#REF!=E$122,#REF!*#REF!,0)</f>
        <v>#REF!</v>
      </c>
      <c r="R125" s="458" t="e">
        <f>IF(OR(#REF!=F$122,#REF!=F$122),0,#REF!*#REF!)+IF(#REF!=F$122,#REF!*#REF!,0)+IF(#REF!=F$122,#REF!*#REF!,0)</f>
        <v>#REF!</v>
      </c>
      <c r="S125" s="458" t="e">
        <f>IF(OR(#REF!=G$122,#REF!=G$122),0,#REF!*#REF!)+IF(#REF!=G$122,#REF!*#REF!,0)+IF(#REF!=G$122,#REF!*#REF!,0)</f>
        <v>#REF!</v>
      </c>
      <c r="T125" s="458" t="e">
        <f>IF(OR(#REF!=H$122,#REF!=H$122),0,#REF!*#REF!)+IF(#REF!=H$122,#REF!*#REF!,0)+IF(#REF!=H$122,#REF!*#REF!,0)</f>
        <v>#REF!</v>
      </c>
      <c r="U125" s="458" t="e">
        <f>IF(OR(#REF!=I$122,#REF!=I$122),0,#REF!*#REF!)+IF(#REF!=I$122,#REF!*#REF!,0)+IF(#REF!=I$122,#REF!*#REF!,0)</f>
        <v>#REF!</v>
      </c>
      <c r="V125" s="458" t="e">
        <f>IF(OR(#REF!=J$122,#REF!=J$122),0,#REF!*#REF!)+IF(#REF!=J$122,#REF!*#REF!,0)+IF(#REF!=J$122,#REF!*#REF!,0)</f>
        <v>#REF!</v>
      </c>
      <c r="W125" s="458" t="e">
        <f>IF(OR(#REF!=K$122,#REF!=K$122),0,#REF!*#REF!)+IF(#REF!=K$122,#REF!*#REF!,0)+IF(#REF!=K$122,#REF!*#REF!,0)</f>
        <v>#REF!</v>
      </c>
      <c r="X125" s="458" t="e">
        <f>IF(OR(#REF!=L$122,#REF!=L$122),0,#REF!*#REF!)+IF(#REF!=L$122,#REF!*#REF!,0)+IF(#REF!=L$122,#REF!*#REF!,0)</f>
        <v>#REF!</v>
      </c>
      <c r="Y125" s="458" t="e">
        <f>IF(OR(#REF!=M$122,#REF!=M$122),0,#REF!*#REF!)+IF(#REF!=M$122,#REF!*#REF!,0)+IF(#REF!=M$122,#REF!*#REF!,0)</f>
        <v>#REF!</v>
      </c>
      <c r="Z125" s="458" t="e">
        <f>IF(OR(#REF!=N$122,#REF!=N$122),0,#REF!*#REF!)+IF(#REF!=N$122,#REF!*#REF!,0)+IF(#REF!=N$122,#REF!*#REF!,0)</f>
        <v>#REF!</v>
      </c>
      <c r="AA125" s="459" t="e">
        <f>IF(OR(#REF!=O$122,#REF!=O$122),0,#REF!*#REF!)+IF(#REF!=O$122,#REF!*#REF!,0)+IF(#REF!=O$122,#REF!*#REF!,0)</f>
        <v>#REF!</v>
      </c>
      <c r="AB125" s="457" t="e">
        <f>IF(OR(#REF!=D$122,#REF!=D$122),0,#REF!*#REF!)+IF(#REF!=D$122,#REF!*#REF!,0)+IF(#REF!=D$122,#REF!*#REF!,0)</f>
        <v>#REF!</v>
      </c>
      <c r="AC125" s="458" t="e">
        <f>IF(OR(#REF!=E$122,#REF!=E$122),0,#REF!*#REF!)+IF(#REF!=E$122,#REF!*#REF!,0)+IF(#REF!=E$122,#REF!*#REF!,0)</f>
        <v>#REF!</v>
      </c>
      <c r="AD125" s="458" t="e">
        <f>IF(OR(#REF!=F$122,#REF!=F$122),0,#REF!*#REF!)+IF(#REF!=F$122,#REF!*#REF!,0)+IF(#REF!=F$122,#REF!*#REF!,0)</f>
        <v>#REF!</v>
      </c>
      <c r="AE125" s="458" t="e">
        <f>IF(OR(#REF!=G$122,#REF!=G$122),0,#REF!*#REF!)+IF(#REF!=G$122,#REF!*#REF!,0)+IF(#REF!=G$122,#REF!*#REF!,0)</f>
        <v>#REF!</v>
      </c>
      <c r="AF125" s="458" t="e">
        <f>IF(OR(#REF!=H$122,#REF!=H$122),0,#REF!*#REF!)+IF(#REF!=H$122,#REF!*#REF!,0)+IF(#REF!=H$122,#REF!*#REF!,0)</f>
        <v>#REF!</v>
      </c>
      <c r="AG125" s="458" t="e">
        <f>IF(OR(#REF!=I$122,#REF!=I$122),0,#REF!*#REF!)+IF(#REF!=I$122,#REF!*#REF!,0)+IF(#REF!=I$122,#REF!*#REF!,0)</f>
        <v>#REF!</v>
      </c>
      <c r="AH125" s="458" t="e">
        <f>IF(OR(#REF!=J$122,#REF!=J$122),0,#REF!*#REF!)+IF(#REF!=J$122,#REF!*#REF!,0)+IF(#REF!=J$122,#REF!*#REF!,0)</f>
        <v>#REF!</v>
      </c>
      <c r="AI125" s="458" t="e">
        <f>IF(OR(#REF!=K$122,#REF!=K$122),0,#REF!*#REF!)+IF(#REF!=K$122,#REF!*#REF!,0)+IF(#REF!=K$122,#REF!*#REF!,0)</f>
        <v>#REF!</v>
      </c>
      <c r="AJ125" s="458" t="e">
        <f>IF(OR(#REF!=L$122,#REF!=L$122),0,#REF!*#REF!)+IF(#REF!=L$122,#REF!*#REF!,0)+IF(#REF!=L$122,#REF!*#REF!,0)</f>
        <v>#REF!</v>
      </c>
      <c r="AK125" s="458" t="e">
        <f>IF(OR(#REF!=M$122,#REF!=M$122),0,#REF!*#REF!)+IF(#REF!=M$122,#REF!*#REF!,0)+IF(#REF!=M$122,#REF!*#REF!,0)</f>
        <v>#REF!</v>
      </c>
      <c r="AL125" s="458" t="e">
        <f>IF(OR(#REF!=N$122,#REF!=N$122),0,#REF!*#REF!)+IF(#REF!=N$122,#REF!*#REF!,0)+IF(#REF!=N$122,#REF!*#REF!,0)</f>
        <v>#REF!</v>
      </c>
      <c r="AM125" s="459" t="e">
        <f>IF(OR(#REF!=O$122,#REF!=O$122),0,#REF!*#REF!)+IF(#REF!=O$122,#REF!*#REF!,0)+IF(#REF!=O$122,#REF!*#REF!,0)</f>
        <v>#REF!</v>
      </c>
    </row>
    <row r="126" spans="2:39" ht="15">
      <c r="D126" s="439" t="e">
        <f>IF(OR(#REF!=D$122,#REF!=D$122),0,#REF!*#REF!)+IF(#REF!=D$122,#REF!*#REF!,0)+IF(#REF!=D$122,#REF!*#REF!,0)</f>
        <v>#REF!</v>
      </c>
      <c r="E126" s="18" t="e">
        <f>IF(OR(#REF!=E$122,#REF!=E$122),0,#REF!*#REF!)+IF(#REF!=E$122,#REF!*#REF!,0)+IF(#REF!=E$122,#REF!*#REF!,0)</f>
        <v>#REF!</v>
      </c>
      <c r="F126" s="18" t="e">
        <f>IF(OR(#REF!=F$122,#REF!=F$122),0,#REF!*#REF!)+IF(#REF!=F$122,#REF!*#REF!,0)+IF(#REF!=F$122,#REF!*#REF!,0)</f>
        <v>#REF!</v>
      </c>
      <c r="G126" s="18" t="e">
        <f>IF(OR(#REF!=G$122,#REF!=G$122),0,#REF!*#REF!)+IF(#REF!=G$122,#REF!*#REF!,0)+IF(#REF!=G$122,#REF!*#REF!,0)</f>
        <v>#REF!</v>
      </c>
      <c r="H126" s="18" t="e">
        <f>IF(OR(#REF!=H$122,#REF!=H$122),0,#REF!*#REF!)+IF(#REF!=H$122,#REF!*#REF!,0)+IF(#REF!=H$122,#REF!*#REF!,0)</f>
        <v>#REF!</v>
      </c>
      <c r="I126" s="18" t="e">
        <f>IF(OR(#REF!=I$122,#REF!=I$122),0,#REF!*#REF!)+IF(#REF!=I$122,#REF!*#REF!,0)+IF(#REF!=I$122,#REF!*#REF!,0)</f>
        <v>#REF!</v>
      </c>
      <c r="J126" s="18" t="e">
        <f>IF(OR(#REF!=J$122,#REF!=J$122),0,#REF!*#REF!)+IF(#REF!=J$122,#REF!*#REF!,0)+IF(#REF!=J$122,#REF!*#REF!,0)</f>
        <v>#REF!</v>
      </c>
      <c r="K126" s="18" t="e">
        <f>IF(OR(#REF!=K$122,#REF!=K$122),0,#REF!*#REF!)+IF(#REF!=K$122,#REF!*#REF!,0)+IF(#REF!=K$122,#REF!*#REF!,0)</f>
        <v>#REF!</v>
      </c>
      <c r="L126" s="18" t="e">
        <f>IF(OR(#REF!=L$122,#REF!=L$122),0,#REF!*#REF!)+IF(#REF!=L$122,#REF!*#REF!,0)+IF(#REF!=L$122,#REF!*#REF!,0)</f>
        <v>#REF!</v>
      </c>
      <c r="M126" s="18" t="e">
        <f>IF(OR(#REF!=M$122,#REF!=M$122),0,#REF!*#REF!)+IF(#REF!=M$122,#REF!*#REF!,0)+IF(#REF!=M$122,#REF!*#REF!,0)</f>
        <v>#REF!</v>
      </c>
      <c r="N126" s="18" t="e">
        <f>IF(OR(#REF!=N$122,#REF!=N$122),0,#REF!*#REF!)+IF(#REF!=N$122,#REF!*#REF!,0)+IF(#REF!=N$122,#REF!*#REF!,0)</f>
        <v>#REF!</v>
      </c>
      <c r="O126" s="52" t="e">
        <f>IF(OR(#REF!=O$122,#REF!=O$122),0,#REF!*#REF!)+IF(#REF!=O$122,#REF!*#REF!,0)+IF(#REF!=O$122,#REF!*#REF!,0)</f>
        <v>#REF!</v>
      </c>
      <c r="P126" s="457" t="e">
        <f>IF(OR(#REF!=D$122,#REF!=D$122),0,#REF!*#REF!)+IF(#REF!=D$122,#REF!*#REF!,0)+IF(#REF!=D$122,#REF!*#REF!,0)</f>
        <v>#REF!</v>
      </c>
      <c r="Q126" s="458" t="e">
        <f>IF(OR(#REF!=E$122,#REF!=E$122),0,#REF!*#REF!)+IF(#REF!=E$122,#REF!*#REF!,0)+IF(#REF!=E$122,#REF!*#REF!,0)</f>
        <v>#REF!</v>
      </c>
      <c r="R126" s="458" t="e">
        <f>IF(OR(#REF!=F$122,#REF!=F$122),0,#REF!*#REF!)+IF(#REF!=F$122,#REF!*#REF!,0)+IF(#REF!=F$122,#REF!*#REF!,0)</f>
        <v>#REF!</v>
      </c>
      <c r="S126" s="458" t="e">
        <f>IF(OR(#REF!=G$122,#REF!=G$122),0,#REF!*#REF!)+IF(#REF!=G$122,#REF!*#REF!,0)+IF(#REF!=G$122,#REF!*#REF!,0)</f>
        <v>#REF!</v>
      </c>
      <c r="T126" s="458" t="e">
        <f>IF(OR(#REF!=H$122,#REF!=H$122),0,#REF!*#REF!)+IF(#REF!=H$122,#REF!*#REF!,0)+IF(#REF!=H$122,#REF!*#REF!,0)</f>
        <v>#REF!</v>
      </c>
      <c r="U126" s="458" t="e">
        <f>IF(OR(#REF!=I$122,#REF!=I$122),0,#REF!*#REF!)+IF(#REF!=I$122,#REF!*#REF!,0)+IF(#REF!=I$122,#REF!*#REF!,0)</f>
        <v>#REF!</v>
      </c>
      <c r="V126" s="458" t="e">
        <f>IF(OR(#REF!=J$122,#REF!=J$122),0,#REF!*#REF!)+IF(#REF!=J$122,#REF!*#REF!,0)+IF(#REF!=J$122,#REF!*#REF!,0)</f>
        <v>#REF!</v>
      </c>
      <c r="W126" s="458" t="e">
        <f>IF(OR(#REF!=K$122,#REF!=K$122),0,#REF!*#REF!)+IF(#REF!=K$122,#REF!*#REF!,0)+IF(#REF!=K$122,#REF!*#REF!,0)</f>
        <v>#REF!</v>
      </c>
      <c r="X126" s="458" t="e">
        <f>IF(OR(#REF!=L$122,#REF!=L$122),0,#REF!*#REF!)+IF(#REF!=L$122,#REF!*#REF!,0)+IF(#REF!=L$122,#REF!*#REF!,0)</f>
        <v>#REF!</v>
      </c>
      <c r="Y126" s="458" t="e">
        <f>IF(OR(#REF!=M$122,#REF!=M$122),0,#REF!*#REF!)+IF(#REF!=M$122,#REF!*#REF!,0)+IF(#REF!=M$122,#REF!*#REF!,0)</f>
        <v>#REF!</v>
      </c>
      <c r="Z126" s="458" t="e">
        <f>IF(OR(#REF!=N$122,#REF!=N$122),0,#REF!*#REF!)+IF(#REF!=N$122,#REF!*#REF!,0)+IF(#REF!=N$122,#REF!*#REF!,0)</f>
        <v>#REF!</v>
      </c>
      <c r="AA126" s="459" t="e">
        <f>IF(OR(#REF!=O$122,#REF!=O$122),0,#REF!*#REF!)+IF(#REF!=O$122,#REF!*#REF!,0)+IF(#REF!=O$122,#REF!*#REF!,0)</f>
        <v>#REF!</v>
      </c>
      <c r="AB126" s="457" t="e">
        <f>IF(OR(#REF!=D$122,#REF!=D$122),0,#REF!*#REF!)+IF(#REF!=D$122,#REF!*#REF!,0)+IF(#REF!=D$122,#REF!*#REF!,0)</f>
        <v>#REF!</v>
      </c>
      <c r="AC126" s="458" t="e">
        <f>IF(OR(#REF!=E$122,#REF!=E$122),0,#REF!*#REF!)+IF(#REF!=E$122,#REF!*#REF!,0)+IF(#REF!=E$122,#REF!*#REF!,0)</f>
        <v>#REF!</v>
      </c>
      <c r="AD126" s="458" t="e">
        <f>IF(OR(#REF!=F$122,#REF!=F$122),0,#REF!*#REF!)+IF(#REF!=F$122,#REF!*#REF!,0)+IF(#REF!=F$122,#REF!*#REF!,0)</f>
        <v>#REF!</v>
      </c>
      <c r="AE126" s="458" t="e">
        <f>IF(OR(#REF!=G$122,#REF!=G$122),0,#REF!*#REF!)+IF(#REF!=G$122,#REF!*#REF!,0)+IF(#REF!=G$122,#REF!*#REF!,0)</f>
        <v>#REF!</v>
      </c>
      <c r="AF126" s="458" t="e">
        <f>IF(OR(#REF!=H$122,#REF!=H$122),0,#REF!*#REF!)+IF(#REF!=H$122,#REF!*#REF!,0)+IF(#REF!=H$122,#REF!*#REF!,0)</f>
        <v>#REF!</v>
      </c>
      <c r="AG126" s="458" t="e">
        <f>IF(OR(#REF!=I$122,#REF!=I$122),0,#REF!*#REF!)+IF(#REF!=I$122,#REF!*#REF!,0)+IF(#REF!=I$122,#REF!*#REF!,0)</f>
        <v>#REF!</v>
      </c>
      <c r="AH126" s="458" t="e">
        <f>IF(OR(#REF!=J$122,#REF!=J$122),0,#REF!*#REF!)+IF(#REF!=J$122,#REF!*#REF!,0)+IF(#REF!=J$122,#REF!*#REF!,0)</f>
        <v>#REF!</v>
      </c>
      <c r="AI126" s="458" t="e">
        <f>IF(OR(#REF!=K$122,#REF!=K$122),0,#REF!*#REF!)+IF(#REF!=K$122,#REF!*#REF!,0)+IF(#REF!=K$122,#REF!*#REF!,0)</f>
        <v>#REF!</v>
      </c>
      <c r="AJ126" s="458" t="e">
        <f>IF(OR(#REF!=L$122,#REF!=L$122),0,#REF!*#REF!)+IF(#REF!=L$122,#REF!*#REF!,0)+IF(#REF!=L$122,#REF!*#REF!,0)</f>
        <v>#REF!</v>
      </c>
      <c r="AK126" s="458" t="e">
        <f>IF(OR(#REF!=M$122,#REF!=M$122),0,#REF!*#REF!)+IF(#REF!=M$122,#REF!*#REF!,0)+IF(#REF!=M$122,#REF!*#REF!,0)</f>
        <v>#REF!</v>
      </c>
      <c r="AL126" s="458" t="e">
        <f>IF(OR(#REF!=N$122,#REF!=N$122),0,#REF!*#REF!)+IF(#REF!=N$122,#REF!*#REF!,0)+IF(#REF!=N$122,#REF!*#REF!,0)</f>
        <v>#REF!</v>
      </c>
      <c r="AM126" s="459" t="e">
        <f>IF(OR(#REF!=O$122,#REF!=O$122),0,#REF!*#REF!)+IF(#REF!=O$122,#REF!*#REF!,0)+IF(#REF!=O$122,#REF!*#REF!,0)</f>
        <v>#REF!</v>
      </c>
    </row>
    <row r="127" spans="2:39" ht="15">
      <c r="D127" s="439" t="e">
        <f>IF(OR(#REF!=D$122,#REF!=D$122),0,#REF!*#REF!)+IF(#REF!=D$122,#REF!*#REF!,0)+IF(#REF!=D$122,#REF!*#REF!,0)</f>
        <v>#REF!</v>
      </c>
      <c r="E127" s="18" t="e">
        <f>IF(OR(#REF!=E$122,#REF!=E$122),0,#REF!*#REF!)+IF(#REF!=E$122,#REF!*#REF!,0)+IF(#REF!=E$122,#REF!*#REF!,0)</f>
        <v>#REF!</v>
      </c>
      <c r="F127" s="18" t="e">
        <f>IF(OR(#REF!=F$122,#REF!=F$122),0,#REF!*#REF!)+IF(#REF!=F$122,#REF!*#REF!,0)+IF(#REF!=F$122,#REF!*#REF!,0)</f>
        <v>#REF!</v>
      </c>
      <c r="G127" s="18" t="e">
        <f>IF(OR(#REF!=G$122,#REF!=G$122),0,#REF!*#REF!)+IF(#REF!=G$122,#REF!*#REF!,0)+IF(#REF!=G$122,#REF!*#REF!,0)</f>
        <v>#REF!</v>
      </c>
      <c r="H127" s="18" t="e">
        <f>IF(OR(#REF!=H$122,#REF!=H$122),0,#REF!*#REF!)+IF(#REF!=H$122,#REF!*#REF!,0)+IF(#REF!=H$122,#REF!*#REF!,0)</f>
        <v>#REF!</v>
      </c>
      <c r="I127" s="18" t="e">
        <f>IF(OR(#REF!=I$122,#REF!=I$122),0,#REF!*#REF!)+IF(#REF!=I$122,#REF!*#REF!,0)+IF(#REF!=I$122,#REF!*#REF!,0)</f>
        <v>#REF!</v>
      </c>
      <c r="J127" s="18" t="e">
        <f>IF(OR(#REF!=J$122,#REF!=J$122),0,#REF!*#REF!)+IF(#REF!=J$122,#REF!*#REF!,0)+IF(#REF!=J$122,#REF!*#REF!,0)</f>
        <v>#REF!</v>
      </c>
      <c r="K127" s="18" t="e">
        <f>IF(OR(#REF!=K$122,#REF!=K$122),0,#REF!*#REF!)+IF(#REF!=K$122,#REF!*#REF!,0)+IF(#REF!=K$122,#REF!*#REF!,0)</f>
        <v>#REF!</v>
      </c>
      <c r="L127" s="18" t="e">
        <f>IF(OR(#REF!=L$122,#REF!=L$122),0,#REF!*#REF!)+IF(#REF!=L$122,#REF!*#REF!,0)+IF(#REF!=L$122,#REF!*#REF!,0)</f>
        <v>#REF!</v>
      </c>
      <c r="M127" s="18" t="e">
        <f>IF(OR(#REF!=M$122,#REF!=M$122),0,#REF!*#REF!)+IF(#REF!=M$122,#REF!*#REF!,0)+IF(#REF!=M$122,#REF!*#REF!,0)</f>
        <v>#REF!</v>
      </c>
      <c r="N127" s="18" t="e">
        <f>IF(OR(#REF!=N$122,#REF!=N$122),0,#REF!*#REF!)+IF(#REF!=N$122,#REF!*#REF!,0)+IF(#REF!=N$122,#REF!*#REF!,0)</f>
        <v>#REF!</v>
      </c>
      <c r="O127" s="52" t="e">
        <f>IF(OR(#REF!=O$122,#REF!=O$122),0,#REF!*#REF!)+IF(#REF!=O$122,#REF!*#REF!,0)+IF(#REF!=O$122,#REF!*#REF!,0)</f>
        <v>#REF!</v>
      </c>
      <c r="P127" s="457" t="e">
        <f>IF(OR(#REF!=D$122,#REF!=D$122),0,#REF!*#REF!)+IF(#REF!=D$122,#REF!*#REF!,0)+IF(#REF!=D$122,#REF!*#REF!,0)</f>
        <v>#REF!</v>
      </c>
      <c r="Q127" s="458" t="e">
        <f>IF(OR(#REF!=E$122,#REF!=E$122),0,#REF!*#REF!)+IF(#REF!=E$122,#REF!*#REF!,0)+IF(#REF!=E$122,#REF!*#REF!,0)</f>
        <v>#REF!</v>
      </c>
      <c r="R127" s="458" t="e">
        <f>IF(OR(#REF!=F$122,#REF!=F$122),0,#REF!*#REF!)+IF(#REF!=F$122,#REF!*#REF!,0)+IF(#REF!=F$122,#REF!*#REF!,0)</f>
        <v>#REF!</v>
      </c>
      <c r="S127" s="458" t="e">
        <f>IF(OR(#REF!=G$122,#REF!=G$122),0,#REF!*#REF!)+IF(#REF!=G$122,#REF!*#REF!,0)+IF(#REF!=G$122,#REF!*#REF!,0)</f>
        <v>#REF!</v>
      </c>
      <c r="T127" s="458" t="e">
        <f>IF(OR(#REF!=H$122,#REF!=H$122),0,#REF!*#REF!)+IF(#REF!=H$122,#REF!*#REF!,0)+IF(#REF!=H$122,#REF!*#REF!,0)</f>
        <v>#REF!</v>
      </c>
      <c r="U127" s="458" t="e">
        <f>IF(OR(#REF!=I$122,#REF!=I$122),0,#REF!*#REF!)+IF(#REF!=I$122,#REF!*#REF!,0)+IF(#REF!=I$122,#REF!*#REF!,0)</f>
        <v>#REF!</v>
      </c>
      <c r="V127" s="458" t="e">
        <f>IF(OR(#REF!=J$122,#REF!=J$122),0,#REF!*#REF!)+IF(#REF!=J$122,#REF!*#REF!,0)+IF(#REF!=J$122,#REF!*#REF!,0)</f>
        <v>#REF!</v>
      </c>
      <c r="W127" s="458" t="e">
        <f>IF(OR(#REF!=K$122,#REF!=K$122),0,#REF!*#REF!)+IF(#REF!=K$122,#REF!*#REF!,0)+IF(#REF!=K$122,#REF!*#REF!,0)</f>
        <v>#REF!</v>
      </c>
      <c r="X127" s="458" t="e">
        <f>IF(OR(#REF!=L$122,#REF!=L$122),0,#REF!*#REF!)+IF(#REF!=L$122,#REF!*#REF!,0)+IF(#REF!=L$122,#REF!*#REF!,0)</f>
        <v>#REF!</v>
      </c>
      <c r="Y127" s="458" t="e">
        <f>IF(OR(#REF!=M$122,#REF!=M$122),0,#REF!*#REF!)+IF(#REF!=M$122,#REF!*#REF!,0)+IF(#REF!=M$122,#REF!*#REF!,0)</f>
        <v>#REF!</v>
      </c>
      <c r="Z127" s="458" t="e">
        <f>IF(OR(#REF!=N$122,#REF!=N$122),0,#REF!*#REF!)+IF(#REF!=N$122,#REF!*#REF!,0)+IF(#REF!=N$122,#REF!*#REF!,0)</f>
        <v>#REF!</v>
      </c>
      <c r="AA127" s="459" t="e">
        <f>IF(OR(#REF!=O$122,#REF!=O$122),0,#REF!*#REF!)+IF(#REF!=O$122,#REF!*#REF!,0)+IF(#REF!=O$122,#REF!*#REF!,0)</f>
        <v>#REF!</v>
      </c>
      <c r="AB127" s="457" t="e">
        <f>IF(OR(#REF!=D$122,#REF!=D$122),0,#REF!*#REF!)+IF(#REF!=D$122,#REF!*#REF!,0)+IF(#REF!=D$122,#REF!*#REF!,0)</f>
        <v>#REF!</v>
      </c>
      <c r="AC127" s="458" t="e">
        <f>IF(OR(#REF!=E$122,#REF!=E$122),0,#REF!*#REF!)+IF(#REF!=E$122,#REF!*#REF!,0)+IF(#REF!=E$122,#REF!*#REF!,0)</f>
        <v>#REF!</v>
      </c>
      <c r="AD127" s="458" t="e">
        <f>IF(OR(#REF!=F$122,#REF!=F$122),0,#REF!*#REF!)+IF(#REF!=F$122,#REF!*#REF!,0)+IF(#REF!=F$122,#REF!*#REF!,0)</f>
        <v>#REF!</v>
      </c>
      <c r="AE127" s="458" t="e">
        <f>IF(OR(#REF!=G$122,#REF!=G$122),0,#REF!*#REF!)+IF(#REF!=G$122,#REF!*#REF!,0)+IF(#REF!=G$122,#REF!*#REF!,0)</f>
        <v>#REF!</v>
      </c>
      <c r="AF127" s="458" t="e">
        <f>IF(OR(#REF!=H$122,#REF!=H$122),0,#REF!*#REF!)+IF(#REF!=H$122,#REF!*#REF!,0)+IF(#REF!=H$122,#REF!*#REF!,0)</f>
        <v>#REF!</v>
      </c>
      <c r="AG127" s="458" t="e">
        <f>IF(OR(#REF!=I$122,#REF!=I$122),0,#REF!*#REF!)+IF(#REF!=I$122,#REF!*#REF!,0)+IF(#REF!=I$122,#REF!*#REF!,0)</f>
        <v>#REF!</v>
      </c>
      <c r="AH127" s="458" t="e">
        <f>IF(OR(#REF!=J$122,#REF!=J$122),0,#REF!*#REF!)+IF(#REF!=J$122,#REF!*#REF!,0)+IF(#REF!=J$122,#REF!*#REF!,0)</f>
        <v>#REF!</v>
      </c>
      <c r="AI127" s="458" t="e">
        <f>IF(OR(#REF!=K$122,#REF!=K$122),0,#REF!*#REF!)+IF(#REF!=K$122,#REF!*#REF!,0)+IF(#REF!=K$122,#REF!*#REF!,0)</f>
        <v>#REF!</v>
      </c>
      <c r="AJ127" s="458" t="e">
        <f>IF(OR(#REF!=L$122,#REF!=L$122),0,#REF!*#REF!)+IF(#REF!=L$122,#REF!*#REF!,0)+IF(#REF!=L$122,#REF!*#REF!,0)</f>
        <v>#REF!</v>
      </c>
      <c r="AK127" s="458" t="e">
        <f>IF(OR(#REF!=M$122,#REF!=M$122),0,#REF!*#REF!)+IF(#REF!=M$122,#REF!*#REF!,0)+IF(#REF!=M$122,#REF!*#REF!,0)</f>
        <v>#REF!</v>
      </c>
      <c r="AL127" s="458" t="e">
        <f>IF(OR(#REF!=N$122,#REF!=N$122),0,#REF!*#REF!)+IF(#REF!=N$122,#REF!*#REF!,0)+IF(#REF!=N$122,#REF!*#REF!,0)</f>
        <v>#REF!</v>
      </c>
      <c r="AM127" s="459" t="e">
        <f>IF(OR(#REF!=O$122,#REF!=O$122),0,#REF!*#REF!)+IF(#REF!=O$122,#REF!*#REF!,0)+IF(#REF!=O$122,#REF!*#REF!,0)</f>
        <v>#REF!</v>
      </c>
    </row>
    <row r="128" spans="2:39" ht="15">
      <c r="D128" s="439" t="e">
        <f>IF(OR(#REF!=D$122,#REF!=D$122),0,#REF!*#REF!)+IF(#REF!=D$122,#REF!*#REF!,0)+IF(#REF!=D$122,#REF!*#REF!,0)</f>
        <v>#REF!</v>
      </c>
      <c r="E128" s="18" t="e">
        <f>IF(OR(#REF!=E$122,#REF!=E$122),0,#REF!*#REF!)+IF(#REF!=E$122,#REF!*#REF!,0)+IF(#REF!=E$122,#REF!*#REF!,0)</f>
        <v>#REF!</v>
      </c>
      <c r="F128" s="18" t="e">
        <f>IF(OR(#REF!=F$122,#REF!=F$122),0,#REF!*#REF!)+IF(#REF!=F$122,#REF!*#REF!,0)+IF(#REF!=F$122,#REF!*#REF!,0)</f>
        <v>#REF!</v>
      </c>
      <c r="G128" s="18" t="e">
        <f>IF(OR(#REF!=G$122,#REF!=G$122),0,#REF!*#REF!)+IF(#REF!=G$122,#REF!*#REF!,0)+IF(#REF!=G$122,#REF!*#REF!,0)</f>
        <v>#REF!</v>
      </c>
      <c r="H128" s="18" t="e">
        <f>IF(OR(#REF!=H$122,#REF!=H$122),0,#REF!*#REF!)+IF(#REF!=H$122,#REF!*#REF!,0)+IF(#REF!=H$122,#REF!*#REF!,0)</f>
        <v>#REF!</v>
      </c>
      <c r="I128" s="18" t="e">
        <f>IF(OR(#REF!=I$122,#REF!=I$122),0,#REF!*#REF!)+IF(#REF!=I$122,#REF!*#REF!,0)+IF(#REF!=I$122,#REF!*#REF!,0)</f>
        <v>#REF!</v>
      </c>
      <c r="J128" s="18" t="e">
        <f>IF(OR(#REF!=J$122,#REF!=J$122),0,#REF!*#REF!)+IF(#REF!=J$122,#REF!*#REF!,0)+IF(#REF!=J$122,#REF!*#REF!,0)</f>
        <v>#REF!</v>
      </c>
      <c r="K128" s="18" t="e">
        <f>IF(OR(#REF!=K$122,#REF!=K$122),0,#REF!*#REF!)+IF(#REF!=K$122,#REF!*#REF!,0)+IF(#REF!=K$122,#REF!*#REF!,0)</f>
        <v>#REF!</v>
      </c>
      <c r="L128" s="18" t="e">
        <f>IF(OR(#REF!=L$122,#REF!=L$122),0,#REF!*#REF!)+IF(#REF!=L$122,#REF!*#REF!,0)+IF(#REF!=L$122,#REF!*#REF!,0)</f>
        <v>#REF!</v>
      </c>
      <c r="M128" s="18" t="e">
        <f>IF(OR(#REF!=M$122,#REF!=M$122),0,#REF!*#REF!)+IF(#REF!=M$122,#REF!*#REF!,0)+IF(#REF!=M$122,#REF!*#REF!,0)</f>
        <v>#REF!</v>
      </c>
      <c r="N128" s="18" t="e">
        <f>IF(OR(#REF!=N$122,#REF!=N$122),0,#REF!*#REF!)+IF(#REF!=N$122,#REF!*#REF!,0)+IF(#REF!=N$122,#REF!*#REF!,0)</f>
        <v>#REF!</v>
      </c>
      <c r="O128" s="52" t="e">
        <f>IF(OR(#REF!=O$122,#REF!=O$122),0,#REF!*#REF!)+IF(#REF!=O$122,#REF!*#REF!,0)+IF(#REF!=O$122,#REF!*#REF!,0)</f>
        <v>#REF!</v>
      </c>
      <c r="P128" s="457" t="e">
        <f>IF(OR(#REF!=D$122,#REF!=D$122),0,#REF!*#REF!)+IF(#REF!=D$122,#REF!*#REF!,0)+IF(#REF!=D$122,#REF!*#REF!,0)</f>
        <v>#REF!</v>
      </c>
      <c r="Q128" s="458" t="e">
        <f>IF(OR(#REF!=E$122,#REF!=E$122),0,#REF!*#REF!)+IF(#REF!=E$122,#REF!*#REF!,0)+IF(#REF!=E$122,#REF!*#REF!,0)</f>
        <v>#REF!</v>
      </c>
      <c r="R128" s="458" t="e">
        <f>IF(OR(#REF!=F$122,#REF!=F$122),0,#REF!*#REF!)+IF(#REF!=F$122,#REF!*#REF!,0)+IF(#REF!=F$122,#REF!*#REF!,0)</f>
        <v>#REF!</v>
      </c>
      <c r="S128" s="458" t="e">
        <f>IF(OR(#REF!=G$122,#REF!=G$122),0,#REF!*#REF!)+IF(#REF!=G$122,#REF!*#REF!,0)+IF(#REF!=G$122,#REF!*#REF!,0)</f>
        <v>#REF!</v>
      </c>
      <c r="T128" s="458" t="e">
        <f>IF(OR(#REF!=H$122,#REF!=H$122),0,#REF!*#REF!)+IF(#REF!=H$122,#REF!*#REF!,0)+IF(#REF!=H$122,#REF!*#REF!,0)</f>
        <v>#REF!</v>
      </c>
      <c r="U128" s="458" t="e">
        <f>IF(OR(#REF!=I$122,#REF!=I$122),0,#REF!*#REF!)+IF(#REF!=I$122,#REF!*#REF!,0)+IF(#REF!=I$122,#REF!*#REF!,0)</f>
        <v>#REF!</v>
      </c>
      <c r="V128" s="458" t="e">
        <f>IF(OR(#REF!=J$122,#REF!=J$122),0,#REF!*#REF!)+IF(#REF!=J$122,#REF!*#REF!,0)+IF(#REF!=J$122,#REF!*#REF!,0)</f>
        <v>#REF!</v>
      </c>
      <c r="W128" s="458" t="e">
        <f>IF(OR(#REF!=K$122,#REF!=K$122),0,#REF!*#REF!)+IF(#REF!=K$122,#REF!*#REF!,0)+IF(#REF!=K$122,#REF!*#REF!,0)</f>
        <v>#REF!</v>
      </c>
      <c r="X128" s="458" t="e">
        <f>IF(OR(#REF!=L$122,#REF!=L$122),0,#REF!*#REF!)+IF(#REF!=L$122,#REF!*#REF!,0)+IF(#REF!=L$122,#REF!*#REF!,0)</f>
        <v>#REF!</v>
      </c>
      <c r="Y128" s="458" t="e">
        <f>IF(OR(#REF!=M$122,#REF!=M$122),0,#REF!*#REF!)+IF(#REF!=M$122,#REF!*#REF!,0)+IF(#REF!=M$122,#REF!*#REF!,0)</f>
        <v>#REF!</v>
      </c>
      <c r="Z128" s="458" t="e">
        <f>IF(OR(#REF!=N$122,#REF!=N$122),0,#REF!*#REF!)+IF(#REF!=N$122,#REF!*#REF!,0)+IF(#REF!=N$122,#REF!*#REF!,0)</f>
        <v>#REF!</v>
      </c>
      <c r="AA128" s="459" t="e">
        <f>IF(OR(#REF!=O$122,#REF!=O$122),0,#REF!*#REF!)+IF(#REF!=O$122,#REF!*#REF!,0)+IF(#REF!=O$122,#REF!*#REF!,0)</f>
        <v>#REF!</v>
      </c>
      <c r="AB128" s="457" t="e">
        <f>IF(OR(#REF!=D$122,#REF!=D$122),0,#REF!*#REF!)+IF(#REF!=D$122,#REF!*#REF!,0)+IF(#REF!=D$122,#REF!*#REF!,0)</f>
        <v>#REF!</v>
      </c>
      <c r="AC128" s="458" t="e">
        <f>IF(OR(#REF!=E$122,#REF!=E$122),0,#REF!*#REF!)+IF(#REF!=E$122,#REF!*#REF!,0)+IF(#REF!=E$122,#REF!*#REF!,0)</f>
        <v>#REF!</v>
      </c>
      <c r="AD128" s="458" t="e">
        <f>IF(OR(#REF!=F$122,#REF!=F$122),0,#REF!*#REF!)+IF(#REF!=F$122,#REF!*#REF!,0)+IF(#REF!=F$122,#REF!*#REF!,0)</f>
        <v>#REF!</v>
      </c>
      <c r="AE128" s="458" t="e">
        <f>IF(OR(#REF!=G$122,#REF!=G$122),0,#REF!*#REF!)+IF(#REF!=G$122,#REF!*#REF!,0)+IF(#REF!=G$122,#REF!*#REF!,0)</f>
        <v>#REF!</v>
      </c>
      <c r="AF128" s="458" t="e">
        <f>IF(OR(#REF!=H$122,#REF!=H$122),0,#REF!*#REF!)+IF(#REF!=H$122,#REF!*#REF!,0)+IF(#REF!=H$122,#REF!*#REF!,0)</f>
        <v>#REF!</v>
      </c>
      <c r="AG128" s="458" t="e">
        <f>IF(OR(#REF!=I$122,#REF!=I$122),0,#REF!*#REF!)+IF(#REF!=I$122,#REF!*#REF!,0)+IF(#REF!=I$122,#REF!*#REF!,0)</f>
        <v>#REF!</v>
      </c>
      <c r="AH128" s="458" t="e">
        <f>IF(OR(#REF!=J$122,#REF!=J$122),0,#REF!*#REF!)+IF(#REF!=J$122,#REF!*#REF!,0)+IF(#REF!=J$122,#REF!*#REF!,0)</f>
        <v>#REF!</v>
      </c>
      <c r="AI128" s="458" t="e">
        <f>IF(OR(#REF!=K$122,#REF!=K$122),0,#REF!*#REF!)+IF(#REF!=K$122,#REF!*#REF!,0)+IF(#REF!=K$122,#REF!*#REF!,0)</f>
        <v>#REF!</v>
      </c>
      <c r="AJ128" s="458" t="e">
        <f>IF(OR(#REF!=L$122,#REF!=L$122),0,#REF!*#REF!)+IF(#REF!=L$122,#REF!*#REF!,0)+IF(#REF!=L$122,#REF!*#REF!,0)</f>
        <v>#REF!</v>
      </c>
      <c r="AK128" s="458" t="e">
        <f>IF(OR(#REF!=M$122,#REF!=M$122),0,#REF!*#REF!)+IF(#REF!=M$122,#REF!*#REF!,0)+IF(#REF!=M$122,#REF!*#REF!,0)</f>
        <v>#REF!</v>
      </c>
      <c r="AL128" s="458" t="e">
        <f>IF(OR(#REF!=N$122,#REF!=N$122),0,#REF!*#REF!)+IF(#REF!=N$122,#REF!*#REF!,0)+IF(#REF!=N$122,#REF!*#REF!,0)</f>
        <v>#REF!</v>
      </c>
      <c r="AM128" s="459" t="e">
        <f>IF(OR(#REF!=O$122,#REF!=O$122),0,#REF!*#REF!)+IF(#REF!=O$122,#REF!*#REF!,0)+IF(#REF!=O$122,#REF!*#REF!,0)</f>
        <v>#REF!</v>
      </c>
    </row>
    <row r="129" spans="2:39" ht="15">
      <c r="D129" s="439" t="e">
        <f>IF(OR(#REF!=D$122,#REF!=D$122),0,#REF!*#REF!)+IF(#REF!=D$122,#REF!*#REF!,0)+IF(#REF!=D$122,#REF!*#REF!,0)</f>
        <v>#REF!</v>
      </c>
      <c r="E129" s="18" t="e">
        <f>IF(OR(#REF!=E$122,#REF!=E$122),0,#REF!*#REF!)+IF(#REF!=E$122,#REF!*#REF!,0)+IF(#REF!=E$122,#REF!*#REF!,0)</f>
        <v>#REF!</v>
      </c>
      <c r="F129" s="18" t="e">
        <f>IF(OR(#REF!=F$122,#REF!=F$122),0,#REF!*#REF!)+IF(#REF!=F$122,#REF!*#REF!,0)+IF(#REF!=F$122,#REF!*#REF!,0)</f>
        <v>#REF!</v>
      </c>
      <c r="G129" s="18" t="e">
        <f>IF(OR(#REF!=G$122,#REF!=G$122),0,#REF!*#REF!)+IF(#REF!=G$122,#REF!*#REF!,0)+IF(#REF!=G$122,#REF!*#REF!,0)</f>
        <v>#REF!</v>
      </c>
      <c r="H129" s="18" t="e">
        <f>IF(OR(#REF!=H$122,#REF!=H$122),0,#REF!*#REF!)+IF(#REF!=H$122,#REF!*#REF!,0)+IF(#REF!=H$122,#REF!*#REF!,0)</f>
        <v>#REF!</v>
      </c>
      <c r="I129" s="18" t="e">
        <f>IF(OR(#REF!=I$122,#REF!=I$122),0,#REF!*#REF!)+IF(#REF!=I$122,#REF!*#REF!,0)+IF(#REF!=I$122,#REF!*#REF!,0)</f>
        <v>#REF!</v>
      </c>
      <c r="J129" s="18" t="e">
        <f>IF(OR(#REF!=J$122,#REF!=J$122),0,#REF!*#REF!)+IF(#REF!=J$122,#REF!*#REF!,0)+IF(#REF!=J$122,#REF!*#REF!,0)</f>
        <v>#REF!</v>
      </c>
      <c r="K129" s="18" t="e">
        <f>IF(OR(#REF!=K$122,#REF!=K$122),0,#REF!*#REF!)+IF(#REF!=K$122,#REF!*#REF!,0)+IF(#REF!=K$122,#REF!*#REF!,0)</f>
        <v>#REF!</v>
      </c>
      <c r="L129" s="18" t="e">
        <f>IF(OR(#REF!=L$122,#REF!=L$122),0,#REF!*#REF!)+IF(#REF!=L$122,#REF!*#REF!,0)+IF(#REF!=L$122,#REF!*#REF!,0)</f>
        <v>#REF!</v>
      </c>
      <c r="M129" s="18" t="e">
        <f>IF(OR(#REF!=M$122,#REF!=M$122),0,#REF!*#REF!)+IF(#REF!=M$122,#REF!*#REF!,0)+IF(#REF!=M$122,#REF!*#REF!,0)</f>
        <v>#REF!</v>
      </c>
      <c r="N129" s="18" t="e">
        <f>IF(OR(#REF!=N$122,#REF!=N$122),0,#REF!*#REF!)+IF(#REF!=N$122,#REF!*#REF!,0)+IF(#REF!=N$122,#REF!*#REF!,0)</f>
        <v>#REF!</v>
      </c>
      <c r="O129" s="52" t="e">
        <f>IF(OR(#REF!=O$122,#REF!=O$122),0,#REF!*#REF!)+IF(#REF!=O$122,#REF!*#REF!,0)+IF(#REF!=O$122,#REF!*#REF!,0)</f>
        <v>#REF!</v>
      </c>
      <c r="P129" s="457" t="e">
        <f>IF(OR(#REF!=D$122,#REF!=D$122),0,#REF!*#REF!)+IF(#REF!=D$122,#REF!*#REF!,0)+IF(#REF!=D$122,#REF!*#REF!,0)</f>
        <v>#REF!</v>
      </c>
      <c r="Q129" s="458" t="e">
        <f>IF(OR(#REF!=E$122,#REF!=E$122),0,#REF!*#REF!)+IF(#REF!=E$122,#REF!*#REF!,0)+IF(#REF!=E$122,#REF!*#REF!,0)</f>
        <v>#REF!</v>
      </c>
      <c r="R129" s="458" t="e">
        <f>IF(OR(#REF!=F$122,#REF!=F$122),0,#REF!*#REF!)+IF(#REF!=F$122,#REF!*#REF!,0)+IF(#REF!=F$122,#REF!*#REF!,0)</f>
        <v>#REF!</v>
      </c>
      <c r="S129" s="458" t="e">
        <f>IF(OR(#REF!=G$122,#REF!=G$122),0,#REF!*#REF!)+IF(#REF!=G$122,#REF!*#REF!,0)+IF(#REF!=G$122,#REF!*#REF!,0)</f>
        <v>#REF!</v>
      </c>
      <c r="T129" s="458" t="e">
        <f>IF(OR(#REF!=H$122,#REF!=H$122),0,#REF!*#REF!)+IF(#REF!=H$122,#REF!*#REF!,0)+IF(#REF!=H$122,#REF!*#REF!,0)</f>
        <v>#REF!</v>
      </c>
      <c r="U129" s="458" t="e">
        <f>IF(OR(#REF!=I$122,#REF!=I$122),0,#REF!*#REF!)+IF(#REF!=I$122,#REF!*#REF!,0)+IF(#REF!=I$122,#REF!*#REF!,0)</f>
        <v>#REF!</v>
      </c>
      <c r="V129" s="458" t="e">
        <f>IF(OR(#REF!=J$122,#REF!=J$122),0,#REF!*#REF!)+IF(#REF!=J$122,#REF!*#REF!,0)+IF(#REF!=J$122,#REF!*#REF!,0)</f>
        <v>#REF!</v>
      </c>
      <c r="W129" s="458" t="e">
        <f>IF(OR(#REF!=K$122,#REF!=K$122),0,#REF!*#REF!)+IF(#REF!=K$122,#REF!*#REF!,0)+IF(#REF!=K$122,#REF!*#REF!,0)</f>
        <v>#REF!</v>
      </c>
      <c r="X129" s="458" t="e">
        <f>IF(OR(#REF!=L$122,#REF!=L$122),0,#REF!*#REF!)+IF(#REF!=L$122,#REF!*#REF!,0)+IF(#REF!=L$122,#REF!*#REF!,0)</f>
        <v>#REF!</v>
      </c>
      <c r="Y129" s="458" t="e">
        <f>IF(OR(#REF!=M$122,#REF!=M$122),0,#REF!*#REF!)+IF(#REF!=M$122,#REF!*#REF!,0)+IF(#REF!=M$122,#REF!*#REF!,0)</f>
        <v>#REF!</v>
      </c>
      <c r="Z129" s="458" t="e">
        <f>IF(OR(#REF!=N$122,#REF!=N$122),0,#REF!*#REF!)+IF(#REF!=N$122,#REF!*#REF!,0)+IF(#REF!=N$122,#REF!*#REF!,0)</f>
        <v>#REF!</v>
      </c>
      <c r="AA129" s="459" t="e">
        <f>IF(OR(#REF!=O$122,#REF!=O$122),0,#REF!*#REF!)+IF(#REF!=O$122,#REF!*#REF!,0)+IF(#REF!=O$122,#REF!*#REF!,0)</f>
        <v>#REF!</v>
      </c>
      <c r="AB129" s="457" t="e">
        <f>IF(OR(#REF!=D$122,#REF!=D$122),0,#REF!*#REF!)+IF(#REF!=D$122,#REF!*#REF!,0)+IF(#REF!=D$122,#REF!*#REF!,0)</f>
        <v>#REF!</v>
      </c>
      <c r="AC129" s="458" t="e">
        <f>IF(OR(#REF!=E$122,#REF!=E$122),0,#REF!*#REF!)+IF(#REF!=E$122,#REF!*#REF!,0)+IF(#REF!=E$122,#REF!*#REF!,0)</f>
        <v>#REF!</v>
      </c>
      <c r="AD129" s="458" t="e">
        <f>IF(OR(#REF!=F$122,#REF!=F$122),0,#REF!*#REF!)+IF(#REF!=F$122,#REF!*#REF!,0)+IF(#REF!=F$122,#REF!*#REF!,0)</f>
        <v>#REF!</v>
      </c>
      <c r="AE129" s="458" t="e">
        <f>IF(OR(#REF!=G$122,#REF!=G$122),0,#REF!*#REF!)+IF(#REF!=G$122,#REF!*#REF!,0)+IF(#REF!=G$122,#REF!*#REF!,0)</f>
        <v>#REF!</v>
      </c>
      <c r="AF129" s="458" t="e">
        <f>IF(OR(#REF!=H$122,#REF!=H$122),0,#REF!*#REF!)+IF(#REF!=H$122,#REF!*#REF!,0)+IF(#REF!=H$122,#REF!*#REF!,0)</f>
        <v>#REF!</v>
      </c>
      <c r="AG129" s="458" t="e">
        <f>IF(OR(#REF!=I$122,#REF!=I$122),0,#REF!*#REF!)+IF(#REF!=I$122,#REF!*#REF!,0)+IF(#REF!=I$122,#REF!*#REF!,0)</f>
        <v>#REF!</v>
      </c>
      <c r="AH129" s="458" t="e">
        <f>IF(OR(#REF!=J$122,#REF!=J$122),0,#REF!*#REF!)+IF(#REF!=J$122,#REF!*#REF!,0)+IF(#REF!=J$122,#REF!*#REF!,0)</f>
        <v>#REF!</v>
      </c>
      <c r="AI129" s="458" t="e">
        <f>IF(OR(#REF!=K$122,#REF!=K$122),0,#REF!*#REF!)+IF(#REF!=K$122,#REF!*#REF!,0)+IF(#REF!=K$122,#REF!*#REF!,0)</f>
        <v>#REF!</v>
      </c>
      <c r="AJ129" s="458" t="e">
        <f>IF(OR(#REF!=L$122,#REF!=L$122),0,#REF!*#REF!)+IF(#REF!=L$122,#REF!*#REF!,0)+IF(#REF!=L$122,#REF!*#REF!,0)</f>
        <v>#REF!</v>
      </c>
      <c r="AK129" s="458" t="e">
        <f>IF(OR(#REF!=M$122,#REF!=M$122),0,#REF!*#REF!)+IF(#REF!=M$122,#REF!*#REF!,0)+IF(#REF!=M$122,#REF!*#REF!,0)</f>
        <v>#REF!</v>
      </c>
      <c r="AL129" s="458" t="e">
        <f>IF(OR(#REF!=N$122,#REF!=N$122),0,#REF!*#REF!)+IF(#REF!=N$122,#REF!*#REF!,0)+IF(#REF!=N$122,#REF!*#REF!,0)</f>
        <v>#REF!</v>
      </c>
      <c r="AM129" s="459" t="e">
        <f>IF(OR(#REF!=O$122,#REF!=O$122),0,#REF!*#REF!)+IF(#REF!=O$122,#REF!*#REF!,0)+IF(#REF!=O$122,#REF!*#REF!,0)</f>
        <v>#REF!</v>
      </c>
    </row>
    <row r="130" spans="2:39" ht="15">
      <c r="D130" s="439" t="e">
        <f>IF(OR(#REF!=D$122,#REF!=D$122),0,#REF!*#REF!)+IF(#REF!=D$122,#REF!*#REF!,0)+IF(#REF!=D$122,#REF!*#REF!,0)</f>
        <v>#REF!</v>
      </c>
      <c r="E130" s="18" t="e">
        <f>IF(OR(#REF!=E$122,#REF!=E$122),0,#REF!*#REF!)+IF(#REF!=E$122,#REF!*#REF!,0)+IF(#REF!=E$122,#REF!*#REF!,0)</f>
        <v>#REF!</v>
      </c>
      <c r="F130" s="18" t="e">
        <f>IF(OR(#REF!=F$122,#REF!=F$122),0,#REF!*#REF!)+IF(#REF!=F$122,#REF!*#REF!,0)+IF(#REF!=F$122,#REF!*#REF!,0)</f>
        <v>#REF!</v>
      </c>
      <c r="G130" s="18" t="e">
        <f>IF(OR(#REF!=G$122,#REF!=G$122),0,#REF!*#REF!)+IF(#REF!=G$122,#REF!*#REF!,0)+IF(#REF!=G$122,#REF!*#REF!,0)</f>
        <v>#REF!</v>
      </c>
      <c r="H130" s="18" t="e">
        <f>IF(OR(#REF!=H$122,#REF!=H$122),0,#REF!*#REF!)+IF(#REF!=H$122,#REF!*#REF!,0)+IF(#REF!=H$122,#REF!*#REF!,0)</f>
        <v>#REF!</v>
      </c>
      <c r="I130" s="18" t="e">
        <f>IF(OR(#REF!=I$122,#REF!=I$122),0,#REF!*#REF!)+IF(#REF!=I$122,#REF!*#REF!,0)+IF(#REF!=I$122,#REF!*#REF!,0)</f>
        <v>#REF!</v>
      </c>
      <c r="J130" s="18" t="e">
        <f>IF(OR(#REF!=J$122,#REF!=J$122),0,#REF!*#REF!)+IF(#REF!=J$122,#REF!*#REF!,0)+IF(#REF!=J$122,#REF!*#REF!,0)</f>
        <v>#REF!</v>
      </c>
      <c r="K130" s="18" t="e">
        <f>IF(OR(#REF!=K$122,#REF!=K$122),0,#REF!*#REF!)+IF(#REF!=K$122,#REF!*#REF!,0)+IF(#REF!=K$122,#REF!*#REF!,0)</f>
        <v>#REF!</v>
      </c>
      <c r="L130" s="18" t="e">
        <f>IF(OR(#REF!=L$122,#REF!=L$122),0,#REF!*#REF!)+IF(#REF!=L$122,#REF!*#REF!,0)+IF(#REF!=L$122,#REF!*#REF!,0)</f>
        <v>#REF!</v>
      </c>
      <c r="M130" s="18" t="e">
        <f>IF(OR(#REF!=M$122,#REF!=M$122),0,#REF!*#REF!)+IF(#REF!=M$122,#REF!*#REF!,0)+IF(#REF!=M$122,#REF!*#REF!,0)</f>
        <v>#REF!</v>
      </c>
      <c r="N130" s="18" t="e">
        <f>IF(OR(#REF!=N$122,#REF!=N$122),0,#REF!*#REF!)+IF(#REF!=N$122,#REF!*#REF!,0)+IF(#REF!=N$122,#REF!*#REF!,0)</f>
        <v>#REF!</v>
      </c>
      <c r="O130" s="52" t="e">
        <f>IF(OR(#REF!=O$122,#REF!=O$122),0,#REF!*#REF!)+IF(#REF!=O$122,#REF!*#REF!,0)+IF(#REF!=O$122,#REF!*#REF!,0)</f>
        <v>#REF!</v>
      </c>
      <c r="P130" s="457" t="e">
        <f>IF(OR(#REF!=D$122,#REF!=D$122),0,#REF!*#REF!)+IF(#REF!=D$122,#REF!*#REF!,0)+IF(#REF!=D$122,#REF!*#REF!,0)</f>
        <v>#REF!</v>
      </c>
      <c r="Q130" s="458" t="e">
        <f>IF(OR(#REF!=E$122,#REF!=E$122),0,#REF!*#REF!)+IF(#REF!=E$122,#REF!*#REF!,0)+IF(#REF!=E$122,#REF!*#REF!,0)</f>
        <v>#REF!</v>
      </c>
      <c r="R130" s="458" t="e">
        <f>IF(OR(#REF!=F$122,#REF!=F$122),0,#REF!*#REF!)+IF(#REF!=F$122,#REF!*#REF!,0)+IF(#REF!=F$122,#REF!*#REF!,0)</f>
        <v>#REF!</v>
      </c>
      <c r="S130" s="458" t="e">
        <f>IF(OR(#REF!=G$122,#REF!=G$122),0,#REF!*#REF!)+IF(#REF!=G$122,#REF!*#REF!,0)+IF(#REF!=G$122,#REF!*#REF!,0)</f>
        <v>#REF!</v>
      </c>
      <c r="T130" s="458" t="e">
        <f>IF(OR(#REF!=H$122,#REF!=H$122),0,#REF!*#REF!)+IF(#REF!=H$122,#REF!*#REF!,0)+IF(#REF!=H$122,#REF!*#REF!,0)</f>
        <v>#REF!</v>
      </c>
      <c r="U130" s="458" t="e">
        <f>IF(OR(#REF!=I$122,#REF!=I$122),0,#REF!*#REF!)+IF(#REF!=I$122,#REF!*#REF!,0)+IF(#REF!=I$122,#REF!*#REF!,0)</f>
        <v>#REF!</v>
      </c>
      <c r="V130" s="458" t="e">
        <f>IF(OR(#REF!=J$122,#REF!=J$122),0,#REF!*#REF!)+IF(#REF!=J$122,#REF!*#REF!,0)+IF(#REF!=J$122,#REF!*#REF!,0)</f>
        <v>#REF!</v>
      </c>
      <c r="W130" s="458" t="e">
        <f>IF(OR(#REF!=K$122,#REF!=K$122),0,#REF!*#REF!)+IF(#REF!=K$122,#REF!*#REF!,0)+IF(#REF!=K$122,#REF!*#REF!,0)</f>
        <v>#REF!</v>
      </c>
      <c r="X130" s="458" t="e">
        <f>IF(OR(#REF!=L$122,#REF!=L$122),0,#REF!*#REF!)+IF(#REF!=L$122,#REF!*#REF!,0)+IF(#REF!=L$122,#REF!*#REF!,0)</f>
        <v>#REF!</v>
      </c>
      <c r="Y130" s="458" t="e">
        <f>IF(OR(#REF!=M$122,#REF!=M$122),0,#REF!*#REF!)+IF(#REF!=M$122,#REF!*#REF!,0)+IF(#REF!=M$122,#REF!*#REF!,0)</f>
        <v>#REF!</v>
      </c>
      <c r="Z130" s="458" t="e">
        <f>IF(OR(#REF!=N$122,#REF!=N$122),0,#REF!*#REF!)+IF(#REF!=N$122,#REF!*#REF!,0)+IF(#REF!=N$122,#REF!*#REF!,0)</f>
        <v>#REF!</v>
      </c>
      <c r="AA130" s="459" t="e">
        <f>IF(OR(#REF!=O$122,#REF!=O$122),0,#REF!*#REF!)+IF(#REF!=O$122,#REF!*#REF!,0)+IF(#REF!=O$122,#REF!*#REF!,0)</f>
        <v>#REF!</v>
      </c>
      <c r="AB130" s="457" t="e">
        <f>IF(OR(#REF!=D$122,#REF!=D$122),0,#REF!*#REF!)+IF(#REF!=D$122,#REF!*#REF!,0)+IF(#REF!=D$122,#REF!*#REF!,0)</f>
        <v>#REF!</v>
      </c>
      <c r="AC130" s="458" t="e">
        <f>IF(OR(#REF!=E$122,#REF!=E$122),0,#REF!*#REF!)+IF(#REF!=E$122,#REF!*#REF!,0)+IF(#REF!=E$122,#REF!*#REF!,0)</f>
        <v>#REF!</v>
      </c>
      <c r="AD130" s="458" t="e">
        <f>IF(OR(#REF!=F$122,#REF!=F$122),0,#REF!*#REF!)+IF(#REF!=F$122,#REF!*#REF!,0)+IF(#REF!=F$122,#REF!*#REF!,0)</f>
        <v>#REF!</v>
      </c>
      <c r="AE130" s="458" t="e">
        <f>IF(OR(#REF!=G$122,#REF!=G$122),0,#REF!*#REF!)+IF(#REF!=G$122,#REF!*#REF!,0)+IF(#REF!=G$122,#REF!*#REF!,0)</f>
        <v>#REF!</v>
      </c>
      <c r="AF130" s="458" t="e">
        <f>IF(OR(#REF!=H$122,#REF!=H$122),0,#REF!*#REF!)+IF(#REF!=H$122,#REF!*#REF!,0)+IF(#REF!=H$122,#REF!*#REF!,0)</f>
        <v>#REF!</v>
      </c>
      <c r="AG130" s="458" t="e">
        <f>IF(OR(#REF!=I$122,#REF!=I$122),0,#REF!*#REF!)+IF(#REF!=I$122,#REF!*#REF!,0)+IF(#REF!=I$122,#REF!*#REF!,0)</f>
        <v>#REF!</v>
      </c>
      <c r="AH130" s="458" t="e">
        <f>IF(OR(#REF!=J$122,#REF!=J$122),0,#REF!*#REF!)+IF(#REF!=J$122,#REF!*#REF!,0)+IF(#REF!=J$122,#REF!*#REF!,0)</f>
        <v>#REF!</v>
      </c>
      <c r="AI130" s="458" t="e">
        <f>IF(OR(#REF!=K$122,#REF!=K$122),0,#REF!*#REF!)+IF(#REF!=K$122,#REF!*#REF!,0)+IF(#REF!=K$122,#REF!*#REF!,0)</f>
        <v>#REF!</v>
      </c>
      <c r="AJ130" s="458" t="e">
        <f>IF(OR(#REF!=L$122,#REF!=L$122),0,#REF!*#REF!)+IF(#REF!=L$122,#REF!*#REF!,0)+IF(#REF!=L$122,#REF!*#REF!,0)</f>
        <v>#REF!</v>
      </c>
      <c r="AK130" s="458" t="e">
        <f>IF(OR(#REF!=M$122,#REF!=M$122),0,#REF!*#REF!)+IF(#REF!=M$122,#REF!*#REF!,0)+IF(#REF!=M$122,#REF!*#REF!,0)</f>
        <v>#REF!</v>
      </c>
      <c r="AL130" s="458" t="e">
        <f>IF(OR(#REF!=N$122,#REF!=N$122),0,#REF!*#REF!)+IF(#REF!=N$122,#REF!*#REF!,0)+IF(#REF!=N$122,#REF!*#REF!,0)</f>
        <v>#REF!</v>
      </c>
      <c r="AM130" s="459" t="e">
        <f>IF(OR(#REF!=O$122,#REF!=O$122),0,#REF!*#REF!)+IF(#REF!=O$122,#REF!*#REF!,0)+IF(#REF!=O$122,#REF!*#REF!,0)</f>
        <v>#REF!</v>
      </c>
    </row>
    <row r="131" spans="2:39" ht="15.75" thickBot="1">
      <c r="D131" s="440" t="e">
        <f>IF(OR(#REF!=D$122,#REF!=D$122),0,#REF!*#REF!)+IF(#REF!=D$122,#REF!*#REF!,0)+IF(#REF!=D$122,#REF!*#REF!,0)</f>
        <v>#REF!</v>
      </c>
      <c r="E131" s="35" t="e">
        <f>IF(OR(#REF!=E$122,#REF!=E$122),0,#REF!*#REF!)+IF(#REF!=E$122,#REF!*#REF!,0)+IF(#REF!=E$122,#REF!*#REF!,0)</f>
        <v>#REF!</v>
      </c>
      <c r="F131" s="35" t="e">
        <f>IF(OR(#REF!=F$122,#REF!=F$122),0,#REF!*#REF!)+IF(#REF!=F$122,#REF!*#REF!,0)+IF(#REF!=F$122,#REF!*#REF!,0)</f>
        <v>#REF!</v>
      </c>
      <c r="G131" s="35" t="e">
        <f>IF(OR(#REF!=G$122,#REF!=G$122),0,#REF!*#REF!)+IF(#REF!=G$122,#REF!*#REF!,0)+IF(#REF!=G$122,#REF!*#REF!,0)</f>
        <v>#REF!</v>
      </c>
      <c r="H131" s="35" t="e">
        <f>IF(OR(#REF!=H$122,#REF!=H$122),0,#REF!*#REF!)+IF(#REF!=H$122,#REF!*#REF!,0)+IF(#REF!=H$122,#REF!*#REF!,0)</f>
        <v>#REF!</v>
      </c>
      <c r="I131" s="35" t="e">
        <f>IF(OR(#REF!=I$122,#REF!=I$122),0,#REF!*#REF!)+IF(#REF!=I$122,#REF!*#REF!,0)+IF(#REF!=I$122,#REF!*#REF!,0)</f>
        <v>#REF!</v>
      </c>
      <c r="J131" s="35" t="e">
        <f>IF(OR(#REF!=J$122,#REF!=J$122),0,#REF!*#REF!)+IF(#REF!=J$122,#REF!*#REF!,0)+IF(#REF!=J$122,#REF!*#REF!,0)</f>
        <v>#REF!</v>
      </c>
      <c r="K131" s="35" t="e">
        <f>IF(OR(#REF!=K$122,#REF!=K$122),0,#REF!*#REF!)+IF(#REF!=K$122,#REF!*#REF!,0)+IF(#REF!=K$122,#REF!*#REF!,0)</f>
        <v>#REF!</v>
      </c>
      <c r="L131" s="35" t="e">
        <f>IF(OR(#REF!=L$122,#REF!=L$122),0,#REF!*#REF!)+IF(#REF!=L$122,#REF!*#REF!,0)+IF(#REF!=L$122,#REF!*#REF!,0)</f>
        <v>#REF!</v>
      </c>
      <c r="M131" s="35" t="e">
        <f>IF(OR(#REF!=M$122,#REF!=M$122),0,#REF!*#REF!)+IF(#REF!=M$122,#REF!*#REF!,0)+IF(#REF!=M$122,#REF!*#REF!,0)</f>
        <v>#REF!</v>
      </c>
      <c r="N131" s="35" t="e">
        <f>IF(OR(#REF!=N$122,#REF!=N$122),0,#REF!*#REF!)+IF(#REF!=N$122,#REF!*#REF!,0)+IF(#REF!=N$122,#REF!*#REF!,0)</f>
        <v>#REF!</v>
      </c>
      <c r="O131" s="53" t="e">
        <f>IF(OR(#REF!=O$122,#REF!=O$122),0,#REF!*#REF!)+IF(#REF!=O$122,#REF!*#REF!,0)+IF(#REF!=O$122,#REF!*#REF!,0)</f>
        <v>#REF!</v>
      </c>
      <c r="P131" s="460" t="e">
        <f>IF(OR(#REF!=D$122,#REF!=D$122),0,#REF!*#REF!)+IF(#REF!=D$122,#REF!*#REF!,0)+IF(#REF!=D$122,#REF!*#REF!,0)</f>
        <v>#REF!</v>
      </c>
      <c r="Q131" s="461" t="e">
        <f>IF(OR(#REF!=E$122,#REF!=E$122),0,#REF!*#REF!)+IF(#REF!=E$122,#REF!*#REF!,0)+IF(#REF!=E$122,#REF!*#REF!,0)</f>
        <v>#REF!</v>
      </c>
      <c r="R131" s="461" t="e">
        <f>IF(OR(#REF!=F$122,#REF!=F$122),0,#REF!*#REF!)+IF(#REF!=F$122,#REF!*#REF!,0)+IF(#REF!=F$122,#REF!*#REF!,0)</f>
        <v>#REF!</v>
      </c>
      <c r="S131" s="461" t="e">
        <f>IF(OR(#REF!=G$122,#REF!=G$122),0,#REF!*#REF!)+IF(#REF!=G$122,#REF!*#REF!,0)+IF(#REF!=G$122,#REF!*#REF!,0)</f>
        <v>#REF!</v>
      </c>
      <c r="T131" s="461" t="e">
        <f>IF(OR(#REF!=H$122,#REF!=H$122),0,#REF!*#REF!)+IF(#REF!=H$122,#REF!*#REF!,0)+IF(#REF!=H$122,#REF!*#REF!,0)</f>
        <v>#REF!</v>
      </c>
      <c r="U131" s="461" t="e">
        <f>IF(OR(#REF!=I$122,#REF!=I$122),0,#REF!*#REF!)+IF(#REF!=I$122,#REF!*#REF!,0)+IF(#REF!=I$122,#REF!*#REF!,0)</f>
        <v>#REF!</v>
      </c>
      <c r="V131" s="461" t="e">
        <f>IF(OR(#REF!=J$122,#REF!=J$122),0,#REF!*#REF!)+IF(#REF!=J$122,#REF!*#REF!,0)+IF(#REF!=J$122,#REF!*#REF!,0)</f>
        <v>#REF!</v>
      </c>
      <c r="W131" s="461" t="e">
        <f>IF(OR(#REF!=K$122,#REF!=K$122),0,#REF!*#REF!)+IF(#REF!=K$122,#REF!*#REF!,0)+IF(#REF!=K$122,#REF!*#REF!,0)</f>
        <v>#REF!</v>
      </c>
      <c r="X131" s="461" t="e">
        <f>IF(OR(#REF!=L$122,#REF!=L$122),0,#REF!*#REF!)+IF(#REF!=L$122,#REF!*#REF!,0)+IF(#REF!=L$122,#REF!*#REF!,0)</f>
        <v>#REF!</v>
      </c>
      <c r="Y131" s="461" t="e">
        <f>IF(OR(#REF!=M$122,#REF!=M$122),0,#REF!*#REF!)+IF(#REF!=M$122,#REF!*#REF!,0)+IF(#REF!=M$122,#REF!*#REF!,0)</f>
        <v>#REF!</v>
      </c>
      <c r="Z131" s="461" t="e">
        <f>IF(OR(#REF!=N$122,#REF!=N$122),0,#REF!*#REF!)+IF(#REF!=N$122,#REF!*#REF!,0)+IF(#REF!=N$122,#REF!*#REF!,0)</f>
        <v>#REF!</v>
      </c>
      <c r="AA131" s="462" t="e">
        <f>IF(OR(#REF!=O$122,#REF!=O$122),0,#REF!*#REF!)+IF(#REF!=O$122,#REF!*#REF!,0)+IF(#REF!=O$122,#REF!*#REF!,0)</f>
        <v>#REF!</v>
      </c>
      <c r="AB131" s="460" t="e">
        <f>IF(OR(#REF!=D$122,#REF!=D$122),0,#REF!*#REF!)+IF(#REF!=D$122,#REF!*#REF!,0)+IF(#REF!=D$122,#REF!*#REF!,0)</f>
        <v>#REF!</v>
      </c>
      <c r="AC131" s="461" t="e">
        <f>IF(OR(#REF!=E$122,#REF!=E$122),0,#REF!*#REF!)+IF(#REF!=E$122,#REF!*#REF!,0)+IF(#REF!=E$122,#REF!*#REF!,0)</f>
        <v>#REF!</v>
      </c>
      <c r="AD131" s="461" t="e">
        <f>IF(OR(#REF!=F$122,#REF!=F$122),0,#REF!*#REF!)+IF(#REF!=F$122,#REF!*#REF!,0)+IF(#REF!=F$122,#REF!*#REF!,0)</f>
        <v>#REF!</v>
      </c>
      <c r="AE131" s="461" t="e">
        <f>IF(OR(#REF!=G$122,#REF!=G$122),0,#REF!*#REF!)+IF(#REF!=G$122,#REF!*#REF!,0)+IF(#REF!=G$122,#REF!*#REF!,0)</f>
        <v>#REF!</v>
      </c>
      <c r="AF131" s="461" t="e">
        <f>IF(OR(#REF!=H$122,#REF!=H$122),0,#REF!*#REF!)+IF(#REF!=H$122,#REF!*#REF!,0)+IF(#REF!=H$122,#REF!*#REF!,0)</f>
        <v>#REF!</v>
      </c>
      <c r="AG131" s="461" t="e">
        <f>IF(OR(#REF!=I$122,#REF!=I$122),0,#REF!*#REF!)+IF(#REF!=I$122,#REF!*#REF!,0)+IF(#REF!=I$122,#REF!*#REF!,0)</f>
        <v>#REF!</v>
      </c>
      <c r="AH131" s="461" t="e">
        <f>IF(OR(#REF!=J$122,#REF!=J$122),0,#REF!*#REF!)+IF(#REF!=J$122,#REF!*#REF!,0)+IF(#REF!=J$122,#REF!*#REF!,0)</f>
        <v>#REF!</v>
      </c>
      <c r="AI131" s="461" t="e">
        <f>IF(OR(#REF!=K$122,#REF!=K$122),0,#REF!*#REF!)+IF(#REF!=K$122,#REF!*#REF!,0)+IF(#REF!=K$122,#REF!*#REF!,0)</f>
        <v>#REF!</v>
      </c>
      <c r="AJ131" s="461" t="e">
        <f>IF(OR(#REF!=L$122,#REF!=L$122),0,#REF!*#REF!)+IF(#REF!=L$122,#REF!*#REF!,0)+IF(#REF!=L$122,#REF!*#REF!,0)</f>
        <v>#REF!</v>
      </c>
      <c r="AK131" s="461" t="e">
        <f>IF(OR(#REF!=M$122,#REF!=M$122),0,#REF!*#REF!)+IF(#REF!=M$122,#REF!*#REF!,0)+IF(#REF!=M$122,#REF!*#REF!,0)</f>
        <v>#REF!</v>
      </c>
      <c r="AL131" s="461" t="e">
        <f>IF(OR(#REF!=N$122,#REF!=N$122),0,#REF!*#REF!)+IF(#REF!=N$122,#REF!*#REF!,0)+IF(#REF!=N$122,#REF!*#REF!,0)</f>
        <v>#REF!</v>
      </c>
      <c r="AM131" s="462" t="e">
        <f>IF(OR(#REF!=O$122,#REF!=O$122),0,#REF!*#REF!)+IF(#REF!=O$122,#REF!*#REF!,0)+IF(#REF!=O$122,#REF!*#REF!,0)</f>
        <v>#REF!</v>
      </c>
    </row>
    <row r="132" spans="2:39" ht="15.75" thickBot="1">
      <c r="D132" s="441" t="e">
        <f>IF(D122&lt;12-#REF!+1,0,SUM(D124:D131))</f>
        <v>#REF!</v>
      </c>
      <c r="E132" s="212" t="e">
        <f>IF(E122&lt;12-#REF!+1,0,SUM(E124:E131))</f>
        <v>#REF!</v>
      </c>
      <c r="F132" s="212" t="e">
        <f>IF(F122&lt;12-#REF!+1,0,SUM(F124:F131))</f>
        <v>#REF!</v>
      </c>
      <c r="G132" s="212" t="e">
        <f>IF(G122&lt;12-#REF!+1,0,SUM(G124:G131))</f>
        <v>#REF!</v>
      </c>
      <c r="H132" s="212" t="e">
        <f>IF(H122&lt;12-#REF!+1,0,SUM(H124:H131))</f>
        <v>#REF!</v>
      </c>
      <c r="I132" s="212" t="e">
        <f>IF(I122&lt;12-#REF!+1,0,SUM(I124:I131))</f>
        <v>#REF!</v>
      </c>
      <c r="J132" s="212" t="e">
        <f>IF(J122&lt;12-#REF!+1,0,SUM(J124:J131))</f>
        <v>#REF!</v>
      </c>
      <c r="K132" s="212" t="e">
        <f>IF(K122&lt;12-#REF!+1,0,SUM(K124:K131))</f>
        <v>#REF!</v>
      </c>
      <c r="L132" s="212" t="e">
        <f>IF(L122&lt;12-#REF!+1,0,SUM(L124:L131))</f>
        <v>#REF!</v>
      </c>
      <c r="M132" s="212" t="e">
        <f>IF(M122&lt;12-#REF!+1,0,SUM(M124:M131))</f>
        <v>#REF!</v>
      </c>
      <c r="N132" s="212" t="e">
        <f>IF(N122&lt;12-#REF!+1,0,SUM(N124:N131))</f>
        <v>#REF!</v>
      </c>
      <c r="O132" s="212" t="e">
        <f>IF(O122&lt;12-#REF!+1,0,SUM(O124:O131))</f>
        <v>#REF!</v>
      </c>
      <c r="P132" s="441" t="e">
        <f t="shared" ref="P132:AA132" si="11">SUM(P124:P131)</f>
        <v>#REF!</v>
      </c>
      <c r="Q132" s="34" t="e">
        <f t="shared" si="11"/>
        <v>#REF!</v>
      </c>
      <c r="R132" s="34" t="e">
        <f t="shared" si="11"/>
        <v>#REF!</v>
      </c>
      <c r="S132" s="34" t="e">
        <f t="shared" si="11"/>
        <v>#REF!</v>
      </c>
      <c r="T132" s="34" t="e">
        <f t="shared" si="11"/>
        <v>#REF!</v>
      </c>
      <c r="U132" s="34" t="e">
        <f t="shared" si="11"/>
        <v>#REF!</v>
      </c>
      <c r="V132" s="34" t="e">
        <f t="shared" si="11"/>
        <v>#REF!</v>
      </c>
      <c r="W132" s="34" t="e">
        <f t="shared" si="11"/>
        <v>#REF!</v>
      </c>
      <c r="X132" s="34" t="e">
        <f t="shared" si="11"/>
        <v>#REF!</v>
      </c>
      <c r="Y132" s="34" t="e">
        <f t="shared" si="11"/>
        <v>#REF!</v>
      </c>
      <c r="Z132" s="34" t="e">
        <f t="shared" si="11"/>
        <v>#REF!</v>
      </c>
      <c r="AA132" s="54" t="e">
        <f t="shared" si="11"/>
        <v>#REF!</v>
      </c>
      <c r="AB132" s="442" t="e">
        <f t="shared" ref="AB132:AM132" si="12">SUM(AB124:AB131)</f>
        <v>#REF!</v>
      </c>
      <c r="AC132" s="443" t="e">
        <f t="shared" si="12"/>
        <v>#REF!</v>
      </c>
      <c r="AD132" s="443" t="e">
        <f t="shared" si="12"/>
        <v>#REF!</v>
      </c>
      <c r="AE132" s="443" t="e">
        <f t="shared" si="12"/>
        <v>#REF!</v>
      </c>
      <c r="AF132" s="443" t="e">
        <f t="shared" si="12"/>
        <v>#REF!</v>
      </c>
      <c r="AG132" s="443" t="e">
        <f t="shared" si="12"/>
        <v>#REF!</v>
      </c>
      <c r="AH132" s="443" t="e">
        <f t="shared" si="12"/>
        <v>#REF!</v>
      </c>
      <c r="AI132" s="443" t="e">
        <f t="shared" si="12"/>
        <v>#REF!</v>
      </c>
      <c r="AJ132" s="443" t="e">
        <f t="shared" si="12"/>
        <v>#REF!</v>
      </c>
      <c r="AK132" s="443" t="e">
        <f t="shared" si="12"/>
        <v>#REF!</v>
      </c>
      <c r="AL132" s="443" t="e">
        <f t="shared" si="12"/>
        <v>#REF!</v>
      </c>
      <c r="AM132" s="444" t="e">
        <f t="shared" si="12"/>
        <v>#REF!</v>
      </c>
    </row>
    <row r="133" spans="2:39" ht="15">
      <c r="D133" s="451"/>
      <c r="E133" s="25"/>
      <c r="F133" s="25"/>
      <c r="G133" s="25"/>
      <c r="H133" s="25"/>
      <c r="I133" s="25"/>
      <c r="J133" s="25"/>
      <c r="K133" s="25"/>
      <c r="L133" s="25"/>
      <c r="M133" s="25"/>
      <c r="N133" s="25"/>
      <c r="O133" s="25"/>
      <c r="P133" s="25"/>
      <c r="Q133" s="450"/>
    </row>
    <row r="134" spans="2:39" ht="13.5" thickBot="1"/>
    <row r="135" spans="2:39" ht="18">
      <c r="D135" s="209" t="s">
        <v>1474</v>
      </c>
      <c r="E135" s="208"/>
      <c r="F135" s="208"/>
      <c r="G135" s="208"/>
      <c r="H135" s="208"/>
      <c r="I135" s="213"/>
      <c r="J135" s="208"/>
      <c r="K135" s="208"/>
      <c r="L135" s="208"/>
      <c r="M135" s="208"/>
      <c r="N135" s="208"/>
      <c r="O135" s="210"/>
      <c r="P135" s="16"/>
    </row>
    <row r="136" spans="2:39" ht="15.75">
      <c r="D136" s="47"/>
      <c r="E136" s="24"/>
      <c r="F136" s="24"/>
      <c r="G136" s="24"/>
      <c r="H136" s="24"/>
      <c r="I136" s="24"/>
      <c r="J136" s="24"/>
      <c r="K136" s="46"/>
      <c r="L136" s="46"/>
      <c r="M136" s="45"/>
      <c r="N136" s="45"/>
      <c r="O136" s="211"/>
      <c r="P136" s="16"/>
    </row>
    <row r="137" spans="2:39" ht="15.75">
      <c r="D137" s="214" t="e">
        <f>#REF!</f>
        <v>#REF!</v>
      </c>
      <c r="E137" s="49" t="s">
        <v>197</v>
      </c>
      <c r="F137" s="50"/>
      <c r="G137" s="49" t="s">
        <v>198</v>
      </c>
      <c r="H137" s="218" t="e">
        <f>#REF!</f>
        <v>#REF!</v>
      </c>
      <c r="I137" s="49" t="s">
        <v>197</v>
      </c>
      <c r="J137" s="50"/>
      <c r="K137" s="49" t="s">
        <v>198</v>
      </c>
      <c r="L137" s="218" t="e">
        <f>#REF!</f>
        <v>#REF!</v>
      </c>
      <c r="M137" s="49" t="s">
        <v>197</v>
      </c>
      <c r="N137" s="50"/>
      <c r="O137" s="51" t="s">
        <v>198</v>
      </c>
      <c r="P137" s="16"/>
    </row>
    <row r="138" spans="2:39" ht="15">
      <c r="D138" s="215" t="s">
        <v>199</v>
      </c>
      <c r="E138" s="38">
        <f>'Daten int.'!C11</f>
        <v>7100</v>
      </c>
      <c r="F138" s="32">
        <f>'Daten int.'!C39+'Daten int.'!C40</f>
        <v>0.105</v>
      </c>
      <c r="G138" s="38">
        <f>'Daten int.'!C11*F138</f>
        <v>745.5</v>
      </c>
      <c r="H138" s="219" t="s">
        <v>199</v>
      </c>
      <c r="I138" s="38">
        <f>'Daten int.'!D11</f>
        <v>7300</v>
      </c>
      <c r="J138" s="32">
        <f>'Daten int.'!D39+'Daten int.'!D40</f>
        <v>0.105</v>
      </c>
      <c r="K138" s="38">
        <f>'Daten int.'!D11*J138</f>
        <v>766.5</v>
      </c>
      <c r="L138" s="219" t="s">
        <v>199</v>
      </c>
      <c r="M138" s="38">
        <f>'Daten int.'!E11</f>
        <v>7500</v>
      </c>
      <c r="N138" s="32">
        <f>'Daten int.'!E39+'Daten int.'!E40</f>
        <v>0.105</v>
      </c>
      <c r="O138" s="37">
        <f>'Daten int.'!E11*N138</f>
        <v>787.5</v>
      </c>
      <c r="P138" s="16"/>
    </row>
    <row r="139" spans="2:39" ht="15">
      <c r="D139" s="215" t="s">
        <v>200</v>
      </c>
      <c r="E139" s="38">
        <f>'Daten int.'!C13</f>
        <v>4837.5</v>
      </c>
      <c r="F139" s="32">
        <f>'Daten int.'!C41+'Daten int.'!C42</f>
        <v>9.5000000000000001E-2</v>
      </c>
      <c r="G139" s="38">
        <f>'Daten int.'!C13*F139</f>
        <v>459.5625</v>
      </c>
      <c r="H139" s="219" t="s">
        <v>200</v>
      </c>
      <c r="I139" s="38">
        <f>'Daten int.'!D13</f>
        <v>4987.5</v>
      </c>
      <c r="J139" s="32">
        <f>'Daten int.'!D41+'Daten int.'!D42</f>
        <v>9.5000000000000001E-2</v>
      </c>
      <c r="K139" s="38">
        <f>'Daten int.'!D13*J139</f>
        <v>473.8125</v>
      </c>
      <c r="L139" s="219" t="s">
        <v>200</v>
      </c>
      <c r="M139" s="38">
        <f>'Daten int.'!E13</f>
        <v>5137.5</v>
      </c>
      <c r="N139" s="32">
        <f>'Daten int.'!E41+'Daten int.'!E42</f>
        <v>9.5000000000000001E-2</v>
      </c>
      <c r="O139" s="37">
        <f>'Daten int.'!E13*N139</f>
        <v>488.0625</v>
      </c>
      <c r="P139" s="16"/>
    </row>
    <row r="140" spans="2:39" ht="15">
      <c r="D140" s="215" t="s">
        <v>201</v>
      </c>
      <c r="E140" s="38">
        <f>'Daten int.'!C15</f>
        <v>6555</v>
      </c>
      <c r="F140" s="32">
        <f>'Daten int.'!C43</f>
        <v>0.01</v>
      </c>
      <c r="G140" s="38">
        <f>'Daten int.'!C15*F140</f>
        <v>65.55</v>
      </c>
      <c r="H140" s="219" t="s">
        <v>201</v>
      </c>
      <c r="I140" s="38">
        <f>'Daten int.'!D15</f>
        <v>6720</v>
      </c>
      <c r="J140" s="32">
        <f>'Daten int.'!D43</f>
        <v>0.01</v>
      </c>
      <c r="K140" s="38">
        <f>'Daten int.'!D15*J140</f>
        <v>67.2</v>
      </c>
      <c r="L140" s="219" t="s">
        <v>201</v>
      </c>
      <c r="M140" s="38">
        <f>'Daten int.'!E15</f>
        <v>6850</v>
      </c>
      <c r="N140" s="32">
        <f>'Daten int.'!E43</f>
        <v>0.01</v>
      </c>
      <c r="O140" s="37">
        <f>'Daten int.'!E15*N140</f>
        <v>68.5</v>
      </c>
      <c r="P140" s="16"/>
    </row>
    <row r="141" spans="2:39" ht="16.5" thickBot="1">
      <c r="D141" s="33"/>
      <c r="E141" s="216" t="s">
        <v>87</v>
      </c>
      <c r="F141" s="39">
        <f>SUM(F138:F140)</f>
        <v>0.21000000000000002</v>
      </c>
      <c r="G141" s="217">
        <f>SUM(G138:G140)</f>
        <v>1270.6125</v>
      </c>
      <c r="H141" s="220"/>
      <c r="I141" s="216" t="s">
        <v>87</v>
      </c>
      <c r="J141" s="39">
        <f>SUM(J138:J140)</f>
        <v>0.21000000000000002</v>
      </c>
      <c r="K141" s="217">
        <f>SUM(K138:K140)</f>
        <v>1307.5125</v>
      </c>
      <c r="L141" s="220"/>
      <c r="M141" s="48" t="s">
        <v>87</v>
      </c>
      <c r="N141" s="39">
        <f>SUM(N138:N140)</f>
        <v>0.21000000000000002</v>
      </c>
      <c r="O141" s="40">
        <f>SUM(O138:O140)</f>
        <v>1344.0625</v>
      </c>
      <c r="P141" s="16"/>
    </row>
    <row r="142" spans="2:39" ht="15">
      <c r="D142" s="3"/>
      <c r="E142" s="3"/>
      <c r="F142" s="3"/>
      <c r="G142" s="3"/>
      <c r="H142" s="3"/>
      <c r="I142" s="3"/>
      <c r="J142" s="3"/>
      <c r="K142" s="3"/>
      <c r="L142" s="3"/>
      <c r="M142" s="3"/>
      <c r="N142" s="3"/>
      <c r="O142" s="3"/>
    </row>
    <row r="143" spans="2:39" ht="15">
      <c r="D143" s="3"/>
      <c r="E143" s="3"/>
      <c r="F143" s="3"/>
      <c r="G143" s="3"/>
      <c r="H143" s="3"/>
      <c r="I143" s="3"/>
      <c r="J143" s="3"/>
      <c r="K143" s="3"/>
      <c r="L143" s="3"/>
      <c r="M143" s="3"/>
      <c r="N143" s="3"/>
      <c r="O143" s="3"/>
    </row>
    <row r="144" spans="2:39" ht="20.25">
      <c r="B144" s="376" t="s">
        <v>1571</v>
      </c>
      <c r="C144" s="448" t="s">
        <v>86</v>
      </c>
      <c r="D144">
        <f>D5</f>
        <v>1</v>
      </c>
      <c r="E144" s="41">
        <f t="shared" ref="E144:AM144" si="13">E5</f>
        <v>2</v>
      </c>
      <c r="F144" s="41">
        <f t="shared" si="13"/>
        <v>3</v>
      </c>
      <c r="G144" s="41">
        <f t="shared" si="13"/>
        <v>4</v>
      </c>
      <c r="H144" s="41">
        <f t="shared" si="13"/>
        <v>5</v>
      </c>
      <c r="I144" s="41">
        <f t="shared" si="13"/>
        <v>6</v>
      </c>
      <c r="J144" s="41">
        <f t="shared" si="13"/>
        <v>7</v>
      </c>
      <c r="K144" s="41">
        <f t="shared" si="13"/>
        <v>8</v>
      </c>
      <c r="L144" s="41">
        <f t="shared" si="13"/>
        <v>9</v>
      </c>
      <c r="M144" s="41">
        <f t="shared" si="13"/>
        <v>10</v>
      </c>
      <c r="N144" s="41">
        <f t="shared" si="13"/>
        <v>11</v>
      </c>
      <c r="O144" s="41">
        <f t="shared" si="13"/>
        <v>12</v>
      </c>
      <c r="P144" s="41">
        <f t="shared" si="13"/>
        <v>13</v>
      </c>
      <c r="Q144" s="41">
        <f t="shared" si="13"/>
        <v>14</v>
      </c>
      <c r="R144" s="41">
        <f t="shared" si="13"/>
        <v>15</v>
      </c>
      <c r="S144" s="41">
        <f t="shared" si="13"/>
        <v>16</v>
      </c>
      <c r="T144" s="41">
        <f t="shared" si="13"/>
        <v>17</v>
      </c>
      <c r="U144" s="41">
        <f t="shared" si="13"/>
        <v>18</v>
      </c>
      <c r="V144" s="41">
        <f t="shared" si="13"/>
        <v>19</v>
      </c>
      <c r="W144" s="41">
        <f t="shared" si="13"/>
        <v>20</v>
      </c>
      <c r="X144" s="41">
        <f t="shared" si="13"/>
        <v>21</v>
      </c>
      <c r="Y144" s="41">
        <f t="shared" si="13"/>
        <v>22</v>
      </c>
      <c r="Z144" s="41">
        <f t="shared" si="13"/>
        <v>23</v>
      </c>
      <c r="AA144" s="41">
        <f t="shared" si="13"/>
        <v>24</v>
      </c>
      <c r="AB144" s="41">
        <f t="shared" si="13"/>
        <v>25</v>
      </c>
      <c r="AC144" s="41">
        <f t="shared" si="13"/>
        <v>26</v>
      </c>
      <c r="AD144" s="41">
        <f t="shared" si="13"/>
        <v>27</v>
      </c>
      <c r="AE144" s="41">
        <f t="shared" si="13"/>
        <v>28</v>
      </c>
      <c r="AF144" s="41">
        <f t="shared" si="13"/>
        <v>29</v>
      </c>
      <c r="AG144" s="41">
        <f t="shared" si="13"/>
        <v>30</v>
      </c>
      <c r="AH144" s="41">
        <f t="shared" si="13"/>
        <v>31</v>
      </c>
      <c r="AI144" s="41">
        <f t="shared" si="13"/>
        <v>32</v>
      </c>
      <c r="AJ144" s="41">
        <f t="shared" si="13"/>
        <v>33</v>
      </c>
      <c r="AK144" s="41">
        <f t="shared" si="13"/>
        <v>34</v>
      </c>
      <c r="AL144" s="41">
        <f t="shared" si="13"/>
        <v>35</v>
      </c>
      <c r="AM144" s="41">
        <f t="shared" si="13"/>
        <v>36</v>
      </c>
    </row>
    <row r="145" spans="3:41" s="206" customFormat="1" ht="19.5" thickBot="1">
      <c r="C145" s="446" t="s">
        <v>127</v>
      </c>
      <c r="D145" s="447">
        <f>Liquiditätsplan!C39</f>
        <v>0</v>
      </c>
      <c r="E145" s="447">
        <f>Liquiditätsplan!D39</f>
        <v>0</v>
      </c>
      <c r="F145" s="447">
        <f>Liquiditätsplan!E39</f>
        <v>0</v>
      </c>
      <c r="G145" s="447">
        <f>Liquiditätsplan!F39</f>
        <v>0</v>
      </c>
      <c r="H145" s="447">
        <f>Liquiditätsplan!G39</f>
        <v>0</v>
      </c>
      <c r="I145" s="447">
        <f>Liquiditätsplan!H39</f>
        <v>0</v>
      </c>
      <c r="J145" s="447">
        <f>Liquiditätsplan!I39</f>
        <v>0</v>
      </c>
      <c r="K145" s="447">
        <f>Liquiditätsplan!J39</f>
        <v>0</v>
      </c>
      <c r="L145" s="447">
        <f>Liquiditätsplan!K39</f>
        <v>0</v>
      </c>
      <c r="M145" s="447">
        <f>Liquiditätsplan!L39</f>
        <v>0</v>
      </c>
      <c r="N145" s="447">
        <f>Liquiditätsplan!M39</f>
        <v>0</v>
      </c>
      <c r="O145" s="447">
        <f>Liquiditätsplan!N39</f>
        <v>0</v>
      </c>
      <c r="P145" s="447" t="e">
        <f>Liquiditätsplan!#REF!</f>
        <v>#REF!</v>
      </c>
      <c r="Q145" s="447" t="e">
        <f>Liquiditätsplan!#REF!</f>
        <v>#REF!</v>
      </c>
      <c r="R145" s="447" t="e">
        <f>Liquiditätsplan!#REF!</f>
        <v>#REF!</v>
      </c>
      <c r="S145" s="447" t="e">
        <f>Liquiditätsplan!#REF!</f>
        <v>#REF!</v>
      </c>
      <c r="T145" s="447" t="e">
        <f>Liquiditätsplan!#REF!</f>
        <v>#REF!</v>
      </c>
      <c r="U145" s="447" t="e">
        <f>Liquiditätsplan!#REF!</f>
        <v>#REF!</v>
      </c>
      <c r="V145" s="447" t="e">
        <f>Liquiditätsplan!#REF!</f>
        <v>#REF!</v>
      </c>
      <c r="W145" s="447" t="e">
        <f>Liquiditätsplan!#REF!</f>
        <v>#REF!</v>
      </c>
      <c r="X145" s="447" t="e">
        <f>Liquiditätsplan!#REF!</f>
        <v>#REF!</v>
      </c>
      <c r="Y145" s="447" t="e">
        <f>Liquiditätsplan!#REF!</f>
        <v>#REF!</v>
      </c>
      <c r="Z145" s="447" t="e">
        <f>Liquiditätsplan!#REF!</f>
        <v>#REF!</v>
      </c>
      <c r="AA145" s="447" t="e">
        <f>Liquiditätsplan!#REF!</f>
        <v>#REF!</v>
      </c>
      <c r="AB145" s="447" t="e">
        <f>Liquiditätsplan!#REF!</f>
        <v>#REF!</v>
      </c>
      <c r="AC145" s="447" t="e">
        <f>Liquiditätsplan!#REF!</f>
        <v>#REF!</v>
      </c>
      <c r="AD145" s="447" t="e">
        <f>Liquiditätsplan!#REF!</f>
        <v>#REF!</v>
      </c>
      <c r="AE145" s="447" t="e">
        <f>Liquiditätsplan!#REF!</f>
        <v>#REF!</v>
      </c>
      <c r="AF145" s="447" t="e">
        <f>Liquiditätsplan!#REF!</f>
        <v>#REF!</v>
      </c>
      <c r="AG145" s="447" t="e">
        <f>Liquiditätsplan!#REF!</f>
        <v>#REF!</v>
      </c>
      <c r="AH145" s="447" t="e">
        <f>Liquiditätsplan!#REF!</f>
        <v>#REF!</v>
      </c>
      <c r="AI145" s="447" t="e">
        <f>Liquiditätsplan!#REF!</f>
        <v>#REF!</v>
      </c>
      <c r="AJ145" s="447" t="e">
        <f>Liquiditätsplan!#REF!</f>
        <v>#REF!</v>
      </c>
      <c r="AK145" s="447" t="e">
        <f>Liquiditätsplan!#REF!</f>
        <v>#REF!</v>
      </c>
      <c r="AL145" s="447" t="e">
        <f>Liquiditätsplan!#REF!</f>
        <v>#REF!</v>
      </c>
      <c r="AM145" s="447" t="e">
        <f>Liquiditätsplan!#REF!</f>
        <v>#REF!</v>
      </c>
      <c r="AN145" s="449" t="s">
        <v>1570</v>
      </c>
      <c r="AO145" s="449" t="s">
        <v>1569</v>
      </c>
    </row>
    <row r="146" spans="3:41" ht="13.5" thickTop="1"/>
  </sheetData>
  <sheetProtection algorithmName="SHA-512" hashValue="kGYSmZq9MUODDvtGxeYXmFKMaK16OY4w2m5JX6Nckv3YieW8n25zjd17LkvdMeQnvp7xFdvH4BSgVjTcLNg5sA==" saltValue="i5He6EeCaSvBY3T4GnHmmg==" spinCount="100000" sheet="1" objects="1" scenarios="1"/>
  <mergeCells count="1">
    <mergeCell ref="D121:O121"/>
  </mergeCells>
  <conditionalFormatting sqref="L5:O5 L47:O47 L59:O59">
    <cfRule type="expression" dxfId="0" priority="1" stopIfTrue="1">
      <formula>L$10&lt;(12-#REF!+1)</formula>
    </cfRule>
  </conditionalFormatting>
  <pageMargins left="3.937007874015748E-2" right="3.937007874015748E-2" top="0.15748031496062992" bottom="0.19685039370078741" header="0.19685039370078741" footer="0.11811023622047245"/>
  <pageSetup paperSize="9" scale="24" orientation="landscape" horizontalDpi="4294967293" verticalDpi="4294967293"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47</vt:i4>
      </vt:variant>
    </vt:vector>
  </HeadingPairs>
  <TitlesOfParts>
    <vt:vector size="58" baseType="lpstr">
      <vt:lpstr>Hinweise</vt:lpstr>
      <vt:lpstr>Kapitalbedarfsplanung</vt:lpstr>
      <vt:lpstr>Finanzplanung</vt:lpstr>
      <vt:lpstr>Umsatzplan</vt:lpstr>
      <vt:lpstr>Liquiditätsplan</vt:lpstr>
      <vt:lpstr>Rentabilitätsberechnung</vt:lpstr>
      <vt:lpstr>Privatentnahmen</vt:lpstr>
      <vt:lpstr>Daten int.</vt:lpstr>
      <vt:lpstr>Kalk. int.</vt:lpstr>
      <vt:lpstr>Finanz. int.</vt:lpstr>
      <vt:lpstr>Gew.-St. int.</vt:lpstr>
      <vt:lpstr>Finanzplanung!______xlnm.Print_Area</vt:lpstr>
      <vt:lpstr>Kapitalbedarfsplanung!______xlnm.Print_Area</vt:lpstr>
      <vt:lpstr>Liquiditätsplan!______xlnm.Print_Area</vt:lpstr>
      <vt:lpstr>Privatentnahmen!______xlnm.Print_Area</vt:lpstr>
      <vt:lpstr>Rentabilitätsberechnung!______xlnm.Print_Area</vt:lpstr>
      <vt:lpstr>Liquiditätsplan!______xlnm.Print_Titles</vt:lpstr>
      <vt:lpstr>Finanzplanung!_____xlnm.Print_Area</vt:lpstr>
      <vt:lpstr>Kapitalbedarfsplanung!_____xlnm.Print_Area</vt:lpstr>
      <vt:lpstr>Liquiditätsplan!_____xlnm.Print_Area</vt:lpstr>
      <vt:lpstr>Privatentnahmen!_____xlnm.Print_Area</vt:lpstr>
      <vt:lpstr>Rentabilitätsberechnung!_____xlnm.Print_Area</vt:lpstr>
      <vt:lpstr>Liquiditätsplan!_____xlnm.Print_Titles</vt:lpstr>
      <vt:lpstr>Finanzplanung!____xlnm.Print_Area</vt:lpstr>
      <vt:lpstr>Hinweise!____xlnm.Print_Area</vt:lpstr>
      <vt:lpstr>Kapitalbedarfsplanung!____xlnm.Print_Area</vt:lpstr>
      <vt:lpstr>Liquiditätsplan!____xlnm.Print_Area</vt:lpstr>
      <vt:lpstr>Privatentnahmen!____xlnm.Print_Area</vt:lpstr>
      <vt:lpstr>Rentabilitätsberechnung!____xlnm.Print_Area</vt:lpstr>
      <vt:lpstr>Liquiditätsplan!____xlnm.Print_Titles</vt:lpstr>
      <vt:lpstr>'Finanz. int.'!___xlnm.Print_Area</vt:lpstr>
      <vt:lpstr>Finanzplanung!___xlnm.Print_Area</vt:lpstr>
      <vt:lpstr>Hinweise!___xlnm.Print_Area</vt:lpstr>
      <vt:lpstr>Kapitalbedarfsplanung!___xlnm.Print_Area</vt:lpstr>
      <vt:lpstr>Liquiditätsplan!___xlnm.Print_Area</vt:lpstr>
      <vt:lpstr>Privatentnahmen!___xlnm.Print_Area</vt:lpstr>
      <vt:lpstr>Rentabilitätsberechnung!___xlnm.Print_Area</vt:lpstr>
      <vt:lpstr>Liquiditätsplan!___xlnm.Print_Titles</vt:lpstr>
      <vt:lpstr>'Finanz. int.'!__xlnm.Print_Area</vt:lpstr>
      <vt:lpstr>Finanzplanung!__xlnm.Print_Area</vt:lpstr>
      <vt:lpstr>Hinweise!__xlnm.Print_Area</vt:lpstr>
      <vt:lpstr>Kapitalbedarfsplanung!__xlnm.Print_Area</vt:lpstr>
      <vt:lpstr>Liquiditätsplan!__xlnm.Print_Area</vt:lpstr>
      <vt:lpstr>Privatentnahmen!__xlnm.Print_Area</vt:lpstr>
      <vt:lpstr>Rentabilitätsberechnung!__xlnm.Print_Area</vt:lpstr>
      <vt:lpstr>Liquiditätsplan!__xlnm.Print_Titles</vt:lpstr>
      <vt:lpstr>'Daten int.'!Druckbereich</vt:lpstr>
      <vt:lpstr>'Finanz. int.'!Druckbereich</vt:lpstr>
      <vt:lpstr>Finanzplanung!Druckbereich</vt:lpstr>
      <vt:lpstr>'Gew.-St. int.'!Druckbereich</vt:lpstr>
      <vt:lpstr>Hinweise!Druckbereich</vt:lpstr>
      <vt:lpstr>Kapitalbedarfsplanung!Druckbereich</vt:lpstr>
      <vt:lpstr>Liquiditätsplan!Druckbereich</vt:lpstr>
      <vt:lpstr>Privatentnahmen!Druckbereich</vt:lpstr>
      <vt:lpstr>Rentabilitätsberechnung!Druckbereich</vt:lpstr>
      <vt:lpstr>Umsatzplan!Druckbereich</vt:lpstr>
      <vt:lpstr>'Gew.-St. int.'!Drucktitel</vt:lpstr>
      <vt:lpstr>Liquiditätsplan!Drucktitel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Aloys Mauer</dc:creator>
  <cp:lastModifiedBy>Aloys Mauer</cp:lastModifiedBy>
  <cp:lastPrinted>2021-04-07T09:04:38Z</cp:lastPrinted>
  <dcterms:created xsi:type="dcterms:W3CDTF">2020-09-09T06:14:35Z</dcterms:created>
  <dcterms:modified xsi:type="dcterms:W3CDTF">2021-12-20T06:48:18Z</dcterms:modified>
</cp:coreProperties>
</file>